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20730" windowHeight="8985" tabRatio="908" activeTab="12"/>
  </bookViews>
  <sheets>
    <sheet name="Přihlášky D3" sheetId="48" r:id="rId1"/>
    <sheet name="Prezence 6.7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Zápasy!$B$3:$G$35</definedName>
    <definedName name="contacted">[1]Pomucky!$C$2:$C$3</definedName>
    <definedName name="_xlnm.Print_Area" localSheetId="4">'A - výsledky'!#REF!</definedName>
    <definedName name="_xlnm.Print_Area" localSheetId="6">'B - výsledky'!$A$2:$U$26</definedName>
    <definedName name="_xlnm.Print_Area" localSheetId="8">'C - výsledky'!$A$2:$R$22</definedName>
    <definedName name="_xlnm.Print_Area" localSheetId="10">'D - výsledky'!$A$2:$R$22</definedName>
    <definedName name="_xlnm.Print_Area" localSheetId="3">'sk A'!#REF!</definedName>
    <definedName name="_xlnm.Print_Area" localSheetId="5">'sk B'!$A$2:$U$26</definedName>
    <definedName name="_xlnm.Print_Area" localSheetId="7">'sk C'!$A$2:$U$26</definedName>
    <definedName name="_xlnm.Print_Area" localSheetId="9">'sk D'!$A$2:$U$26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24519"/>
</workbook>
</file>

<file path=xl/calcChain.xml><?xml version="1.0" encoding="utf-8"?>
<calcChain xmlns="http://schemas.openxmlformats.org/spreadsheetml/2006/main">
  <c r="E18" i="21"/>
  <c r="E33"/>
  <c r="D31"/>
  <c r="D35"/>
  <c r="D26"/>
  <c r="D10"/>
  <c r="C22"/>
  <c r="C30"/>
  <c r="C14"/>
  <c r="C6"/>
  <c r="B24"/>
  <c r="B28"/>
  <c r="B16"/>
  <c r="B4"/>
  <c r="B32"/>
  <c r="B8"/>
  <c r="B20"/>
  <c r="B12"/>
  <c r="E19" i="20"/>
  <c r="H21" i="16"/>
  <c r="H19"/>
  <c r="L11" s="1"/>
  <c r="F21"/>
  <c r="F19"/>
  <c r="K7"/>
  <c r="K9"/>
  <c r="I9"/>
  <c r="I7"/>
  <c r="K13"/>
  <c r="I13"/>
  <c r="K11"/>
  <c r="I11"/>
  <c r="C21"/>
  <c r="E21"/>
  <c r="E19"/>
  <c r="C19"/>
  <c r="N17"/>
  <c r="N15"/>
  <c r="L17"/>
  <c r="L15"/>
  <c r="H9"/>
  <c r="H7"/>
  <c r="F9"/>
  <c r="F7"/>
  <c r="B19" i="15" l="1"/>
  <c r="B23"/>
  <c r="B19" i="5"/>
  <c r="B23"/>
  <c r="C5" i="4" l="1"/>
  <c r="D5"/>
  <c r="E5"/>
  <c r="F5"/>
  <c r="G5"/>
  <c r="H5"/>
  <c r="I5"/>
  <c r="J5"/>
  <c r="K5"/>
  <c r="L5"/>
  <c r="M5"/>
  <c r="N5"/>
  <c r="O5"/>
  <c r="P5"/>
  <c r="Q5"/>
  <c r="R5"/>
  <c r="S5"/>
  <c r="C6"/>
  <c r="D6"/>
  <c r="E6"/>
  <c r="F6"/>
  <c r="G6"/>
  <c r="H6"/>
  <c r="I6"/>
  <c r="J6"/>
  <c r="K6"/>
  <c r="L6"/>
  <c r="M6"/>
  <c r="N6"/>
  <c r="O6"/>
  <c r="P6"/>
  <c r="Q6"/>
  <c r="R6"/>
  <c r="S6"/>
  <c r="C7"/>
  <c r="D7"/>
  <c r="E7"/>
  <c r="F7"/>
  <c r="G7"/>
  <c r="H7"/>
  <c r="I7"/>
  <c r="J7"/>
  <c r="K7"/>
  <c r="L7"/>
  <c r="M7"/>
  <c r="N7"/>
  <c r="O7"/>
  <c r="P7"/>
  <c r="Q7"/>
  <c r="R7"/>
  <c r="S7"/>
  <c r="C8"/>
  <c r="D8"/>
  <c r="E8"/>
  <c r="F8"/>
  <c r="G8"/>
  <c r="H8"/>
  <c r="I8"/>
  <c r="J8"/>
  <c r="K8"/>
  <c r="L8"/>
  <c r="M8"/>
  <c r="N8"/>
  <c r="O8"/>
  <c r="P8"/>
  <c r="Q8"/>
  <c r="R8"/>
  <c r="S8"/>
  <c r="C9"/>
  <c r="D9"/>
  <c r="E9"/>
  <c r="F9"/>
  <c r="G9"/>
  <c r="H9"/>
  <c r="I9"/>
  <c r="J9"/>
  <c r="K9"/>
  <c r="L9"/>
  <c r="M9"/>
  <c r="N9"/>
  <c r="O9"/>
  <c r="P9"/>
  <c r="Q9"/>
  <c r="R9"/>
  <c r="S9"/>
  <c r="C10"/>
  <c r="D10"/>
  <c r="E10"/>
  <c r="F10"/>
  <c r="G10"/>
  <c r="H10"/>
  <c r="I10"/>
  <c r="J10"/>
  <c r="K10"/>
  <c r="L10"/>
  <c r="M10"/>
  <c r="N10"/>
  <c r="O10"/>
  <c r="P10"/>
  <c r="Q10"/>
  <c r="R10"/>
  <c r="S10"/>
  <c r="C11"/>
  <c r="D11"/>
  <c r="E11"/>
  <c r="F11"/>
  <c r="G11"/>
  <c r="H11"/>
  <c r="I11"/>
  <c r="J11"/>
  <c r="K11"/>
  <c r="L11"/>
  <c r="M11"/>
  <c r="N11"/>
  <c r="O11"/>
  <c r="P11"/>
  <c r="Q11"/>
  <c r="R11"/>
  <c r="S11"/>
  <c r="C12"/>
  <c r="D12"/>
  <c r="E12"/>
  <c r="F12"/>
  <c r="G12"/>
  <c r="H12"/>
  <c r="I12"/>
  <c r="J12"/>
  <c r="K12"/>
  <c r="L12"/>
  <c r="M12"/>
  <c r="N12"/>
  <c r="O12"/>
  <c r="P12"/>
  <c r="Q12"/>
  <c r="R12"/>
  <c r="S12"/>
  <c r="C13"/>
  <c r="D13"/>
  <c r="E13"/>
  <c r="F13"/>
  <c r="G13"/>
  <c r="H13"/>
  <c r="I13"/>
  <c r="J13"/>
  <c r="K13"/>
  <c r="L13"/>
  <c r="M13"/>
  <c r="N13"/>
  <c r="O13"/>
  <c r="P13"/>
  <c r="Q13"/>
  <c r="R13"/>
  <c r="S13"/>
  <c r="C14"/>
  <c r="D14"/>
  <c r="E14"/>
  <c r="F14"/>
  <c r="G14"/>
  <c r="H14"/>
  <c r="I14"/>
  <c r="J14"/>
  <c r="K14"/>
  <c r="L14"/>
  <c r="M14"/>
  <c r="N14"/>
  <c r="O14"/>
  <c r="P14"/>
  <c r="Q14"/>
  <c r="R14"/>
  <c r="S14"/>
  <c r="C15"/>
  <c r="D15"/>
  <c r="E15"/>
  <c r="F15"/>
  <c r="G15"/>
  <c r="H15"/>
  <c r="I15"/>
  <c r="J15"/>
  <c r="K15"/>
  <c r="L15"/>
  <c r="M15"/>
  <c r="N15"/>
  <c r="O15"/>
  <c r="P15"/>
  <c r="Q15"/>
  <c r="R15"/>
  <c r="S15"/>
  <c r="C16"/>
  <c r="D16"/>
  <c r="E16"/>
  <c r="F16"/>
  <c r="G16"/>
  <c r="H16"/>
  <c r="I16"/>
  <c r="J16"/>
  <c r="K16"/>
  <c r="L16"/>
  <c r="M16"/>
  <c r="N16"/>
  <c r="O16"/>
  <c r="P16"/>
  <c r="Q16"/>
  <c r="R16"/>
  <c r="S16"/>
  <c r="C17"/>
  <c r="D17"/>
  <c r="E17"/>
  <c r="F17"/>
  <c r="G17"/>
  <c r="H17"/>
  <c r="I17"/>
  <c r="J17"/>
  <c r="K17"/>
  <c r="L17"/>
  <c r="M17"/>
  <c r="N17"/>
  <c r="O17"/>
  <c r="P17"/>
  <c r="Q17"/>
  <c r="R17"/>
  <c r="S17"/>
  <c r="C18"/>
  <c r="D18"/>
  <c r="E18"/>
  <c r="F18"/>
  <c r="G18"/>
  <c r="H18"/>
  <c r="I18"/>
  <c r="J18"/>
  <c r="K18"/>
  <c r="L18"/>
  <c r="M18"/>
  <c r="N18"/>
  <c r="O18"/>
  <c r="P18"/>
  <c r="Q18"/>
  <c r="R18"/>
  <c r="S18"/>
  <c r="C19"/>
  <c r="D19"/>
  <c r="E19"/>
  <c r="F19"/>
  <c r="G19"/>
  <c r="H19"/>
  <c r="I19"/>
  <c r="J19"/>
  <c r="K19"/>
  <c r="L19"/>
  <c r="M19"/>
  <c r="N19"/>
  <c r="O19"/>
  <c r="P19"/>
  <c r="Q19"/>
  <c r="R19"/>
  <c r="S19"/>
  <c r="C20"/>
  <c r="D20"/>
  <c r="E20"/>
  <c r="F20"/>
  <c r="G20"/>
  <c r="H20"/>
  <c r="I20"/>
  <c r="J20"/>
  <c r="K20"/>
  <c r="L20"/>
  <c r="M20"/>
  <c r="N20"/>
  <c r="O20"/>
  <c r="P20"/>
  <c r="Q20"/>
  <c r="R20"/>
  <c r="S20"/>
  <c r="C21"/>
  <c r="D21"/>
  <c r="E21"/>
  <c r="F21"/>
  <c r="G21"/>
  <c r="H21"/>
  <c r="I21"/>
  <c r="J21"/>
  <c r="K21"/>
  <c r="L21"/>
  <c r="M21"/>
  <c r="N21"/>
  <c r="O21"/>
  <c r="P21"/>
  <c r="Q21"/>
  <c r="R21"/>
  <c r="S21"/>
  <c r="C22"/>
  <c r="D22"/>
  <c r="E22"/>
  <c r="F22"/>
  <c r="G22"/>
  <c r="H22"/>
  <c r="I22"/>
  <c r="J22"/>
  <c r="K22"/>
  <c r="L22"/>
  <c r="M22"/>
  <c r="N22"/>
  <c r="O22"/>
  <c r="P22"/>
  <c r="Q22"/>
  <c r="R22"/>
  <c r="S22"/>
  <c r="C23"/>
  <c r="D23"/>
  <c r="E23"/>
  <c r="F23"/>
  <c r="G23"/>
  <c r="H23"/>
  <c r="I23"/>
  <c r="J23"/>
  <c r="K23"/>
  <c r="L23"/>
  <c r="M23"/>
  <c r="N23"/>
  <c r="O23"/>
  <c r="P23"/>
  <c r="Q23"/>
  <c r="R23"/>
  <c r="S23"/>
  <c r="B23"/>
  <c r="B22"/>
  <c r="B21"/>
  <c r="B20"/>
  <c r="B19"/>
  <c r="B18"/>
  <c r="B17"/>
  <c r="B16"/>
  <c r="B15"/>
  <c r="B13"/>
  <c r="B12"/>
  <c r="B11"/>
  <c r="B10"/>
  <c r="B8"/>
  <c r="B9"/>
  <c r="B7"/>
  <c r="B5"/>
  <c r="B6"/>
  <c r="B19" i="17" l="1"/>
  <c r="B15"/>
  <c r="B11"/>
  <c r="B7"/>
  <c r="C4"/>
  <c r="A2"/>
  <c r="B19" i="8"/>
  <c r="B15"/>
  <c r="B11"/>
  <c r="B7"/>
  <c r="A2"/>
  <c r="C4"/>
  <c r="AA127" s="1"/>
  <c r="AS129"/>
  <c r="AA129"/>
  <c r="AO127"/>
  <c r="AS110"/>
  <c r="AA110"/>
  <c r="AO108"/>
  <c r="AA108" l="1"/>
  <c r="E31" i="17" l="1"/>
  <c r="G26" i="20" s="1"/>
  <c r="N17" i="17"/>
  <c r="I21" s="1"/>
  <c r="L17"/>
  <c r="K21" s="1"/>
  <c r="N15"/>
  <c r="I19" s="1"/>
  <c r="L15"/>
  <c r="K19" s="1"/>
  <c r="E27"/>
  <c r="G13" i="20" s="1"/>
  <c r="N13" i="17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E11"/>
  <c r="Q11" s="1"/>
  <c r="E35"/>
  <c r="G34" i="20" s="1"/>
  <c r="N9" i="17"/>
  <c r="C21" s="1"/>
  <c r="L9"/>
  <c r="E21" s="1"/>
  <c r="K9"/>
  <c r="C17" s="1"/>
  <c r="O17" s="1"/>
  <c r="I9"/>
  <c r="H9"/>
  <c r="C13" s="1"/>
  <c r="O13" s="1"/>
  <c r="F9"/>
  <c r="E13" s="1"/>
  <c r="Q13" s="1"/>
  <c r="N7"/>
  <c r="C19" s="1"/>
  <c r="O19" s="1"/>
  <c r="L7"/>
  <c r="E19" s="1"/>
  <c r="K7"/>
  <c r="C15" s="1"/>
  <c r="O15" s="1"/>
  <c r="I7"/>
  <c r="E15" s="1"/>
  <c r="H7"/>
  <c r="C11" s="1"/>
  <c r="O11" s="1"/>
  <c r="F7"/>
  <c r="B35"/>
  <c r="E34" i="20" s="1"/>
  <c r="O9" i="17" l="1"/>
  <c r="Q21"/>
  <c r="E17"/>
  <c r="Q19"/>
  <c r="O7"/>
  <c r="B29"/>
  <c r="E20" i="20" s="1"/>
  <c r="B33" i="17"/>
  <c r="E31" i="20" s="1"/>
  <c r="Q17" i="17"/>
  <c r="Q15"/>
  <c r="O21"/>
  <c r="B25"/>
  <c r="E6" i="20" s="1"/>
  <c r="E25" i="17"/>
  <c r="G6" i="20" s="1"/>
  <c r="E29" i="17"/>
  <c r="G20" i="20" s="1"/>
  <c r="E33" i="17"/>
  <c r="G31" i="20" s="1"/>
  <c r="Q7" i="17"/>
  <c r="Q9"/>
  <c r="B27"/>
  <c r="E13" i="20" s="1"/>
  <c r="B31" i="17"/>
  <c r="E26" i="20" s="1"/>
  <c r="E31" i="15" l="1"/>
  <c r="G8" i="20" s="1"/>
  <c r="B15" i="15"/>
  <c r="E43" s="1"/>
  <c r="G28" i="20" s="1"/>
  <c r="B11" i="15"/>
  <c r="E45" s="1"/>
  <c r="G30" i="20" s="1"/>
  <c r="B15" i="5"/>
  <c r="B11"/>
  <c r="N25" i="15"/>
  <c r="O21" s="1"/>
  <c r="L25"/>
  <c r="K25"/>
  <c r="I25"/>
  <c r="F25"/>
  <c r="E25"/>
  <c r="C25"/>
  <c r="N23"/>
  <c r="L23"/>
  <c r="Q19" s="1"/>
  <c r="K23"/>
  <c r="I23"/>
  <c r="Q15" s="1"/>
  <c r="E23"/>
  <c r="O7" s="1"/>
  <c r="C23"/>
  <c r="Q7" s="1"/>
  <c r="B47"/>
  <c r="E33" i="20" s="1"/>
  <c r="Q21" i="15"/>
  <c r="H21"/>
  <c r="L13" s="1"/>
  <c r="F21"/>
  <c r="E21"/>
  <c r="C21"/>
  <c r="N9" s="1"/>
  <c r="O19"/>
  <c r="H19"/>
  <c r="L11" s="1"/>
  <c r="F19"/>
  <c r="E19"/>
  <c r="C19"/>
  <c r="N7" s="1"/>
  <c r="Q17"/>
  <c r="O17"/>
  <c r="N17"/>
  <c r="I21" s="1"/>
  <c r="L17"/>
  <c r="K21" s="1"/>
  <c r="C17"/>
  <c r="O15"/>
  <c r="N15"/>
  <c r="I19" s="1"/>
  <c r="L15"/>
  <c r="K19" s="1"/>
  <c r="Q13"/>
  <c r="O13"/>
  <c r="H25" s="1"/>
  <c r="N13"/>
  <c r="K13"/>
  <c r="F17" s="1"/>
  <c r="I13"/>
  <c r="H17" s="1"/>
  <c r="Q11"/>
  <c r="F23" s="1"/>
  <c r="O11"/>
  <c r="H23" s="1"/>
  <c r="T23" s="1"/>
  <c r="K11"/>
  <c r="F15" s="1"/>
  <c r="I11"/>
  <c r="H15" s="1"/>
  <c r="Q9"/>
  <c r="O9"/>
  <c r="L9"/>
  <c r="K9"/>
  <c r="I9"/>
  <c r="E17" s="1"/>
  <c r="H9"/>
  <c r="C13" s="1"/>
  <c r="F9"/>
  <c r="R9" s="1"/>
  <c r="L7"/>
  <c r="K7"/>
  <c r="C15" s="1"/>
  <c r="I7"/>
  <c r="E15" s="1"/>
  <c r="H7"/>
  <c r="F7"/>
  <c r="C4"/>
  <c r="A2"/>
  <c r="C4" i="5"/>
  <c r="A2"/>
  <c r="D18" i="48"/>
  <c r="C18"/>
  <c r="R25" i="15" l="1"/>
  <c r="T19"/>
  <c r="R19"/>
  <c r="T7"/>
  <c r="T25"/>
  <c r="R15"/>
  <c r="R23"/>
  <c r="R17"/>
  <c r="E13"/>
  <c r="T13" s="1"/>
  <c r="E29"/>
  <c r="G4" i="20" s="1"/>
  <c r="B41" i="15"/>
  <c r="E25" i="20" s="1"/>
  <c r="E41" i="15"/>
  <c r="G25" i="20" s="1"/>
  <c r="B37" i="15"/>
  <c r="E18" i="20" s="1"/>
  <c r="B45" i="15"/>
  <c r="E30" i="20" s="1"/>
  <c r="T15" i="15"/>
  <c r="R13"/>
  <c r="R7"/>
  <c r="T17"/>
  <c r="R21"/>
  <c r="B29"/>
  <c r="E4" i="20" s="1"/>
  <c r="C11" i="15"/>
  <c r="R11" s="1"/>
  <c r="E11"/>
  <c r="N11"/>
  <c r="T21"/>
  <c r="B31"/>
  <c r="E8" i="20" s="1"/>
  <c r="B35" i="15"/>
  <c r="E15" i="20" s="1"/>
  <c r="B39" i="15"/>
  <c r="E22" i="20" s="1"/>
  <c r="E33" i="15"/>
  <c r="G11" i="20" s="1"/>
  <c r="T9" i="15"/>
  <c r="E35"/>
  <c r="G15" i="20" s="1"/>
  <c r="E39" i="15"/>
  <c r="G22" i="20" s="1"/>
  <c r="T11" i="15" l="1"/>
  <c r="B7"/>
  <c r="B7" i="5"/>
  <c r="B23" i="18"/>
  <c r="B19"/>
  <c r="B15"/>
  <c r="B11"/>
  <c r="B7"/>
  <c r="B23" i="9"/>
  <c r="B19"/>
  <c r="B15"/>
  <c r="B11"/>
  <c r="B7"/>
  <c r="C4"/>
  <c r="A2"/>
  <c r="N25" i="18"/>
  <c r="O21" s="1"/>
  <c r="L25"/>
  <c r="Q21" s="1"/>
  <c r="K25"/>
  <c r="O17" s="1"/>
  <c r="I25"/>
  <c r="Q17" s="1"/>
  <c r="E25"/>
  <c r="C25"/>
  <c r="Q9" s="1"/>
  <c r="N23"/>
  <c r="L23"/>
  <c r="K23"/>
  <c r="I23"/>
  <c r="Q15" s="1"/>
  <c r="E23"/>
  <c r="O7" s="1"/>
  <c r="C23"/>
  <c r="Q7" s="1"/>
  <c r="H21"/>
  <c r="L13" s="1"/>
  <c r="F21"/>
  <c r="N13" s="1"/>
  <c r="E21"/>
  <c r="L9" s="1"/>
  <c r="C21"/>
  <c r="N9" s="1"/>
  <c r="Q19"/>
  <c r="O19"/>
  <c r="H19"/>
  <c r="L11" s="1"/>
  <c r="F19"/>
  <c r="E19"/>
  <c r="L7" s="1"/>
  <c r="C19"/>
  <c r="N17"/>
  <c r="I21" s="1"/>
  <c r="L17"/>
  <c r="K21" s="1"/>
  <c r="O15"/>
  <c r="N15"/>
  <c r="I19" s="1"/>
  <c r="L15"/>
  <c r="K19" s="1"/>
  <c r="T19" s="1"/>
  <c r="Q13"/>
  <c r="F25" s="1"/>
  <c r="O13"/>
  <c r="H25" s="1"/>
  <c r="K13"/>
  <c r="F17" s="1"/>
  <c r="I13"/>
  <c r="H17" s="1"/>
  <c r="Q11"/>
  <c r="F23" s="1"/>
  <c r="O11"/>
  <c r="H23" s="1"/>
  <c r="K11"/>
  <c r="F15" s="1"/>
  <c r="I11"/>
  <c r="H15" s="1"/>
  <c r="O9"/>
  <c r="K9"/>
  <c r="C17" s="1"/>
  <c r="I9"/>
  <c r="E17" s="1"/>
  <c r="H9"/>
  <c r="C13" s="1"/>
  <c r="F9"/>
  <c r="N7"/>
  <c r="K7"/>
  <c r="C15" s="1"/>
  <c r="I7"/>
  <c r="E15" s="1"/>
  <c r="H7"/>
  <c r="F7"/>
  <c r="E11" s="1"/>
  <c r="C4"/>
  <c r="A2"/>
  <c r="T15" l="1"/>
  <c r="R23"/>
  <c r="E37" i="15"/>
  <c r="G18" i="20" s="1"/>
  <c r="E47" i="15"/>
  <c r="G33" i="20" s="1"/>
  <c r="B43" i="15"/>
  <c r="E28" i="20" s="1"/>
  <c r="B33" i="15"/>
  <c r="E11" i="20" s="1"/>
  <c r="R15" i="18"/>
  <c r="R13"/>
  <c r="R17"/>
  <c r="T23"/>
  <c r="T25"/>
  <c r="R9"/>
  <c r="E13"/>
  <c r="T13" s="1"/>
  <c r="R25"/>
  <c r="R19"/>
  <c r="T17"/>
  <c r="T7"/>
  <c r="R21"/>
  <c r="R7"/>
  <c r="C11"/>
  <c r="R11" s="1"/>
  <c r="N11"/>
  <c r="T11" s="1"/>
  <c r="T21"/>
  <c r="T9"/>
  <c r="G45" i="20" l="1"/>
  <c r="E45"/>
  <c r="G44"/>
  <c r="E44"/>
  <c r="G43"/>
  <c r="E43"/>
  <c r="G42"/>
  <c r="E42"/>
  <c r="G41"/>
  <c r="E41"/>
  <c r="G40"/>
  <c r="E40"/>
  <c r="G39"/>
  <c r="E39"/>
  <c r="G38"/>
  <c r="E38"/>
  <c r="E31" i="18" l="1"/>
  <c r="G10" i="20" s="1"/>
  <c r="E41" i="18"/>
  <c r="G27" i="20" s="1"/>
  <c r="B45" i="18"/>
  <c r="E32" i="20" s="1"/>
  <c r="B37" i="18"/>
  <c r="E21" i="20" s="1"/>
  <c r="E43" i="18"/>
  <c r="G29" i="20" s="1"/>
  <c r="E39" i="18"/>
  <c r="G24" i="20" s="1"/>
  <c r="B31" i="18"/>
  <c r="E10" i="20" s="1"/>
  <c r="E35" i="18"/>
  <c r="G17" i="20" s="1"/>
  <c r="B47" i="18"/>
  <c r="E35" i="20" s="1"/>
  <c r="B41" i="18"/>
  <c r="E27" i="20" s="1"/>
  <c r="E29" i="18"/>
  <c r="G7" i="20" s="1"/>
  <c r="B35" i="18"/>
  <c r="E17" i="20" s="1"/>
  <c r="B29" i="18" l="1"/>
  <c r="E7" i="20" s="1"/>
  <c r="B39" i="18"/>
  <c r="E24" i="20" s="1"/>
  <c r="E33" i="18"/>
  <c r="G14" i="20" s="1"/>
  <c r="E45" i="18"/>
  <c r="G32" i="20" s="1"/>
  <c r="E47" i="18"/>
  <c r="G35" i="20" s="1"/>
  <c r="E37" i="18"/>
  <c r="G21" i="20" s="1"/>
  <c r="B33" i="18"/>
  <c r="E14" i="20" s="1"/>
  <c r="B43" i="18"/>
  <c r="E29" i="20" s="1"/>
  <c r="S23" i="25"/>
  <c r="S4"/>
  <c r="B19" i="7" l="1"/>
  <c r="B15" i="16"/>
  <c r="C35" i="20"/>
  <c r="B19" i="16"/>
  <c r="B11"/>
  <c r="B7"/>
  <c r="L13"/>
  <c r="N13"/>
  <c r="L9"/>
  <c r="N9"/>
  <c r="N11"/>
  <c r="N7"/>
  <c r="I21"/>
  <c r="K21"/>
  <c r="I19"/>
  <c r="K19"/>
  <c r="F17"/>
  <c r="H17"/>
  <c r="F15"/>
  <c r="H15"/>
  <c r="C17"/>
  <c r="E17"/>
  <c r="C13"/>
  <c r="E13"/>
  <c r="L7"/>
  <c r="C15"/>
  <c r="E15"/>
  <c r="C11"/>
  <c r="E11"/>
  <c r="C4"/>
  <c r="A2"/>
  <c r="B11" i="7"/>
  <c r="B7"/>
  <c r="C4"/>
  <c r="A2"/>
  <c r="B31" i="16" l="1"/>
  <c r="E33"/>
  <c r="B37"/>
  <c r="E35"/>
  <c r="G16" i="20" s="1"/>
  <c r="B29" i="16"/>
  <c r="E37"/>
  <c r="B39"/>
  <c r="E23" i="20" s="1"/>
  <c r="E29" i="16"/>
  <c r="G5" i="20" s="1"/>
  <c r="B33" i="16"/>
  <c r="E31"/>
  <c r="E39"/>
  <c r="G23" i="20" s="1"/>
  <c r="B35" i="16"/>
  <c r="E16" i="20" s="1"/>
  <c r="T19" i="16"/>
  <c r="R19"/>
  <c r="T11"/>
  <c r="T15"/>
  <c r="R15"/>
  <c r="R17"/>
  <c r="R13"/>
  <c r="R11"/>
  <c r="B15" i="7"/>
  <c r="G9" i="20"/>
  <c r="E9"/>
  <c r="R9" i="16"/>
  <c r="T21"/>
  <c r="T13"/>
  <c r="T17"/>
  <c r="T9"/>
  <c r="E5" i="20"/>
  <c r="T7" i="16"/>
  <c r="R21"/>
  <c r="G12" i="20"/>
  <c r="G19"/>
  <c r="R7" i="16"/>
  <c r="E12" i="20"/>
  <c r="J23" i="25" l="1"/>
  <c r="J4"/>
  <c r="B25" l="1"/>
  <c r="B6"/>
  <c r="H13" l="1"/>
  <c r="P10" l="1"/>
  <c r="K19"/>
  <c r="J18"/>
  <c r="I17"/>
  <c r="L19"/>
  <c r="K18"/>
  <c r="J17"/>
  <c r="H19"/>
  <c r="L17"/>
  <c r="J19"/>
  <c r="I18"/>
  <c r="H17"/>
  <c r="L18"/>
  <c r="K17"/>
  <c r="I19"/>
  <c r="H18"/>
  <c r="I10"/>
  <c r="B32" l="1"/>
  <c r="H32"/>
  <c r="I37" s="1"/>
  <c r="B13"/>
  <c r="J36" l="1"/>
  <c r="H36"/>
  <c r="H38"/>
  <c r="K38"/>
  <c r="L38"/>
  <c r="K36"/>
  <c r="J38"/>
  <c r="I38"/>
  <c r="P29"/>
  <c r="H37"/>
  <c r="I29"/>
  <c r="L37"/>
  <c r="L36"/>
  <c r="J37"/>
  <c r="I36"/>
  <c r="K37"/>
  <c r="B18"/>
  <c r="C19"/>
  <c r="C18"/>
  <c r="F19"/>
  <c r="E19"/>
  <c r="E17"/>
  <c r="D19"/>
  <c r="B19"/>
  <c r="P8"/>
  <c r="F17"/>
  <c r="D17"/>
  <c r="C17"/>
  <c r="B17"/>
  <c r="E18"/>
  <c r="F18"/>
  <c r="I8"/>
  <c r="D18"/>
  <c r="I27"/>
  <c r="C36"/>
  <c r="F38"/>
  <c r="C37"/>
  <c r="E37"/>
  <c r="E36"/>
  <c r="B36"/>
  <c r="D37"/>
  <c r="D38"/>
  <c r="F37"/>
  <c r="D36"/>
  <c r="E38"/>
  <c r="F36"/>
  <c r="B37"/>
  <c r="B38"/>
  <c r="C38"/>
  <c r="P27"/>
</calcChain>
</file>

<file path=xl/sharedStrings.xml><?xml version="1.0" encoding="utf-8"?>
<sst xmlns="http://schemas.openxmlformats.org/spreadsheetml/2006/main" count="855" uniqueCount="230">
  <si>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</si>
  <si>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</si>
  <si>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</si>
  <si>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</si>
  <si>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</si>
  <si>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</si>
  <si>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</si>
  <si>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</si>
  <si>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</si>
  <si>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</si>
  <si>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</si>
  <si>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</si>
  <si>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</si>
  <si>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</si>
  <si>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</si>
  <si>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</si>
  <si>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</si>
  <si>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</si>
  <si>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</si>
  <si>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</si>
  <si>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</si>
  <si>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</si>
  <si>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</si>
  <si>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</si>
  <si>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VÍTĚZ</t>
  </si>
  <si>
    <t>Čtvrtfinále</t>
  </si>
  <si>
    <t>Semifinále</t>
  </si>
  <si>
    <t>Finále</t>
  </si>
  <si>
    <t>F</t>
  </si>
  <si>
    <t>H</t>
  </si>
  <si>
    <t>Play-off</t>
  </si>
  <si>
    <t>NK CLIMAX Vsetín</t>
  </si>
  <si>
    <t>Městský nohejbalový klub Modřice, z.s.</t>
  </si>
  <si>
    <t>přijato</t>
  </si>
  <si>
    <t>MČR</t>
  </si>
  <si>
    <t>T</t>
  </si>
  <si>
    <t>TJ SLAVOJ Český Brod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</si>
  <si>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</si>
  <si>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</si>
  <si>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</si>
  <si>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</si>
  <si>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</si>
  <si>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</si>
  <si>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</si>
  <si>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</si>
  <si>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</si>
  <si>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</si>
  <si>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</si>
  <si>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</si>
  <si>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</si>
  <si>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KATEGORIE:</t>
  </si>
  <si>
    <t>UTKÁNÍ Č.: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</si>
  <si>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</si>
  <si>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</si>
  <si>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</si>
  <si>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</si>
  <si>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</si>
  <si>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</si>
  <si>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</si>
  <si>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</si>
  <si>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</si>
  <si>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</si>
  <si>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</si>
  <si>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</si>
  <si>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</si>
  <si>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</si>
  <si>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</si>
  <si>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</si>
  <si>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</si>
  <si>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</si>
  <si>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</si>
  <si>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</si>
  <si>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</si>
  <si>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skupina A až D</t>
  </si>
  <si>
    <t>3M</t>
  </si>
  <si>
    <t>SKUPINA:</t>
  </si>
  <si>
    <t>SK Liapor - Witte Karlovy Vary z.s.</t>
  </si>
  <si>
    <t>A1</t>
  </si>
  <si>
    <t>B1</t>
  </si>
  <si>
    <t>C1</t>
  </si>
  <si>
    <t>D1</t>
  </si>
  <si>
    <t>NK CLIMAX Vsetín "A"</t>
  </si>
  <si>
    <t>NK CLIMAX Vsetín "B"</t>
  </si>
  <si>
    <t>TJ Dynamo České Budějovice "A"</t>
  </si>
  <si>
    <t>TJ Dynamo České Budějovice "B"</t>
  </si>
  <si>
    <t>Flekač</t>
  </si>
  <si>
    <t>T.J. SOKOL Holice</t>
  </si>
  <si>
    <t>TJ Dynamo České Budějovice</t>
  </si>
  <si>
    <t>TJ Spartak Čelákovice - oddíl nohejbalu</t>
  </si>
  <si>
    <t>Martin Flekač</t>
  </si>
  <si>
    <t xml:space="preserve">Přihlášky do 16.6.2017 dle Termínového kalendáře </t>
  </si>
  <si>
    <t>Marek Líbal</t>
  </si>
  <si>
    <t>TJ Sokol I Prostějov</t>
  </si>
  <si>
    <t>Beneš Richard</t>
  </si>
  <si>
    <t>TJ Spartak MSEM Přerov - oddíl nohejbalu</t>
  </si>
  <si>
    <t>Pavel Janek</t>
  </si>
  <si>
    <t>David Žikeš</t>
  </si>
  <si>
    <t>Tělovýchovná jednota Radomyšl, z.s.</t>
  </si>
  <si>
    <t>Josef Slavíček</t>
  </si>
  <si>
    <t>TJ Slovan Chabařovice</t>
  </si>
  <si>
    <t>Vlastimil Pabián</t>
  </si>
  <si>
    <t>Nohejbalový klub Bajda Kroměříž, z.s.</t>
  </si>
  <si>
    <t>David Němec</t>
  </si>
  <si>
    <t>Martin Janik</t>
  </si>
  <si>
    <t>Lumír Gebel</t>
  </si>
  <si>
    <t>SK START Praha - oddíl nohejbalu</t>
  </si>
  <si>
    <t>Vítězslav Zátka</t>
  </si>
  <si>
    <t>Vladimír Hlavatý</t>
  </si>
  <si>
    <t>TJ Sokol Zbečník</t>
  </si>
  <si>
    <t>Lukáš Vlach</t>
  </si>
  <si>
    <t>TJ Peklo nad Zdobnicí</t>
  </si>
  <si>
    <t>Michal Hostinský</t>
  </si>
  <si>
    <t>Rozhodnutí STK - všechny sestavy přijaty do soutěže</t>
  </si>
  <si>
    <t>MČR dorostu trojice Rychnovek 6.7.2017</t>
  </si>
  <si>
    <t>D3</t>
  </si>
  <si>
    <t>43. BOTAS MČR dorostu trojice</t>
  </si>
  <si>
    <t>Rychnovek 6.7.2017</t>
  </si>
  <si>
    <t xml:space="preserve">TJ Spartak Čelákovice - oddíl nohejbalu </t>
  </si>
  <si>
    <t>TJ. SOKOL Holice "A"</t>
  </si>
  <si>
    <t>TJ. SOKOL Holice "B"</t>
  </si>
  <si>
    <t>Líbal</t>
  </si>
  <si>
    <t>Beneš</t>
  </si>
  <si>
    <t>Janek</t>
  </si>
  <si>
    <t xml:space="preserve">Městský nohejbalový klub Modřice, z.s. </t>
  </si>
  <si>
    <t>Gebel</t>
  </si>
  <si>
    <t>TJ Sokol Zbečník "A"</t>
  </si>
  <si>
    <t>TJ Sokol Zbečník "B"</t>
  </si>
  <si>
    <t>Vlach</t>
  </si>
  <si>
    <t>TJ Dynamo České Budějovice "C"</t>
  </si>
  <si>
    <t>Žikeš</t>
  </si>
  <si>
    <t xml:space="preserve">TJ SLAVOJ Český Brod </t>
  </si>
  <si>
    <t>Janík</t>
  </si>
  <si>
    <t>Slavíček</t>
  </si>
  <si>
    <t>Pabián</t>
  </si>
  <si>
    <t>Němec</t>
  </si>
  <si>
    <t>Zátka</t>
  </si>
  <si>
    <t>Hostinský</t>
  </si>
  <si>
    <t>Prezence MČR dorostu trojice Rychnovek 6.7.2017</t>
  </si>
  <si>
    <t xml:space="preserve">SK Rychnovek </t>
  </si>
  <si>
    <t>Vítězí družstvo  :   …………………………….   ….  :  ….    skóre :   ……  :  ……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</si>
  <si>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</si>
  <si>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</si>
  <si>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</si>
  <si>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</si>
  <si>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</si>
  <si>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</si>
  <si>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</si>
  <si>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</si>
  <si>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</si>
  <si>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</si>
  <si>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</si>
  <si>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Dominik Rezek</t>
  </si>
  <si>
    <t>Richard Miškovský</t>
  </si>
  <si>
    <t>Marek Vilímek</t>
  </si>
  <si>
    <t>2 sestavy odhlášeny</t>
  </si>
  <si>
    <t>Vilímek</t>
  </si>
  <si>
    <t>Jaroslav Kovařík</t>
  </si>
  <si>
    <t>Adam Henzl</t>
  </si>
  <si>
    <t>Michal Molnár</t>
  </si>
  <si>
    <t>Lukáš Kábrt</t>
  </si>
  <si>
    <t>Václav Pohl</t>
  </si>
  <si>
    <t>Michal Pošepný</t>
  </si>
  <si>
    <t>Pavel Středa</t>
  </si>
  <si>
    <t>Jaromír Beran</t>
  </si>
  <si>
    <t>Tomáš Mareček</t>
  </si>
  <si>
    <t>Martin Buriánek</t>
  </si>
  <si>
    <t>Martin Švancar</t>
  </si>
  <si>
    <t>Filip Hokr</t>
  </si>
  <si>
    <t>Jakub Ftačník</t>
  </si>
  <si>
    <t>Marian Příhoda</t>
  </si>
  <si>
    <t>Jan Matkulčík</t>
  </si>
  <si>
    <t>Tomáš Andris</t>
  </si>
  <si>
    <t>David Majštiník</t>
  </si>
  <si>
    <t>Daniel Bílý</t>
  </si>
  <si>
    <t>Martin Málek</t>
  </si>
  <si>
    <t>Rudolf Stařičný</t>
  </si>
  <si>
    <t>Lukáš Daněk</t>
  </si>
  <si>
    <t>Zdeněk Kalous</t>
  </si>
  <si>
    <t>Jan Čech</t>
  </si>
  <si>
    <t>Erik Zavacký</t>
  </si>
  <si>
    <t>Nikolas Truc</t>
  </si>
  <si>
    <t>Vilém Ungermann</t>
  </si>
  <si>
    <t>Daniel Kalousek</t>
  </si>
  <si>
    <t>Patrik Levý</t>
  </si>
  <si>
    <t>Martin Vojtíšek</t>
  </si>
  <si>
    <t>Marek Vojtíšek</t>
  </si>
  <si>
    <t>Patrik Kubíček</t>
  </si>
  <si>
    <t>Adam Nastoupil</t>
  </si>
  <si>
    <t>Filip Horčička</t>
  </si>
  <si>
    <t>Adam Brož</t>
  </si>
  <si>
    <t>Jan Bartoš</t>
  </si>
  <si>
    <t>Michal Jonas</t>
  </si>
  <si>
    <t>Quido Boleloucký</t>
  </si>
  <si>
    <t>Jan Hanus</t>
  </si>
  <si>
    <t>Jiří Dreiseitl</t>
  </si>
  <si>
    <t>Jakub Vagrčka</t>
  </si>
  <si>
    <t>Petr Lollek</t>
  </si>
  <si>
    <t>Jan Lisek</t>
  </si>
  <si>
    <t>Petr Šimeček</t>
  </si>
  <si>
    <t>Dominik Veselý</t>
  </si>
  <si>
    <t>Josef Čižinský</t>
  </si>
  <si>
    <t>Tomáš Urbánek</t>
  </si>
  <si>
    <t>Daniel Matura</t>
  </si>
  <si>
    <t>Dominik Hejtík</t>
  </si>
  <si>
    <t>Zdeněk Koudelka</t>
  </si>
  <si>
    <t>David Višváder</t>
  </si>
  <si>
    <t>Karel Tůma</t>
  </si>
  <si>
    <t>Václav Koudelka</t>
  </si>
  <si>
    <t>Jan Bělík</t>
  </si>
  <si>
    <t>Lukáš Musil</t>
  </si>
  <si>
    <t>Tomáš Musil</t>
  </si>
  <si>
    <t>Jan Potůček</t>
  </si>
  <si>
    <t>Havelka</t>
  </si>
  <si>
    <t>2:0</t>
  </si>
  <si>
    <t>0:2</t>
  </si>
  <si>
    <t>1:2</t>
  </si>
  <si>
    <t>2:1</t>
  </si>
  <si>
    <t>4.</t>
  </si>
  <si>
    <t>C2</t>
  </si>
  <si>
    <t>A2</t>
  </si>
  <si>
    <t>D2</t>
  </si>
  <si>
    <t>B2</t>
  </si>
  <si>
    <t>5.</t>
  </si>
  <si>
    <t>2:0 (10:5, 10:1)</t>
  </si>
  <si>
    <t>0:2 (8:10, 9:10)</t>
  </si>
  <si>
    <t>2:1 (7:10, 10:6, 10:8)</t>
  </si>
  <si>
    <t>2:1 (6:10, 10:6, 10:8)</t>
  </si>
  <si>
    <t>2:0 (10:4, 10:5)</t>
  </si>
  <si>
    <t>2:0 (10:6, 10:4)</t>
  </si>
  <si>
    <t>2:0 (10:8, 10:9)</t>
  </si>
</sst>
</file>

<file path=xl/styles.xml><?xml version="1.0" encoding="utf-8"?>
<styleSheet xmlns="http://schemas.openxmlformats.org/spreadsheetml/2006/main">
  <fonts count="57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b/>
      <sz val="24"/>
      <name val="Tahoma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b/>
      <sz val="18"/>
      <name val="Tahoma"/>
      <family val="2"/>
      <charset val="238"/>
    </font>
    <font>
      <sz val="10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4" fillId="0" borderId="0" applyNumberFormat="0" applyFill="0" applyBorder="0" applyAlignment="0" applyProtection="0"/>
  </cellStyleXfs>
  <cellXfs count="578">
    <xf numFmtId="0" fontId="0" fillId="0" borderId="0" xfId="0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/>
    <xf numFmtId="0" fontId="12" fillId="0" borderId="0" xfId="0" applyFont="1"/>
    <xf numFmtId="0" fontId="13" fillId="0" borderId="28" xfId="0" applyFont="1" applyBorder="1" applyAlignment="1">
      <alignment horizontal="right"/>
    </xf>
    <xf numFmtId="0" fontId="3" fillId="0" borderId="0" xfId="1"/>
    <xf numFmtId="0" fontId="17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3" fillId="0" borderId="0" xfId="1" applyBorder="1"/>
    <xf numFmtId="0" fontId="3" fillId="0" borderId="0" xfId="1" applyFont="1" applyAlignment="1">
      <alignment horizontal="left" shrinkToFit="1"/>
    </xf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shrinkToFit="1"/>
    </xf>
    <xf numFmtId="0" fontId="3" fillId="0" borderId="0" xfId="1" applyFont="1"/>
    <xf numFmtId="0" fontId="3" fillId="0" borderId="3" xfId="1" applyFont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3" fillId="0" borderId="4" xfId="1" applyFont="1" applyBorder="1" applyAlignment="1">
      <alignment horizontal="center" shrinkToFit="1"/>
    </xf>
    <xf numFmtId="0" fontId="3" fillId="0" borderId="0" xfId="1" applyAlignment="1">
      <alignment horizontal="left" shrinkToFit="1"/>
    </xf>
    <xf numFmtId="0" fontId="3" fillId="0" borderId="0" xfId="1" applyAlignment="1">
      <alignment shrinkToFit="1"/>
    </xf>
    <xf numFmtId="0" fontId="3" fillId="0" borderId="7" xfId="1" applyFont="1" applyBorder="1" applyAlignment="1">
      <alignment shrinkToFit="1"/>
    </xf>
    <xf numFmtId="0" fontId="3" fillId="0" borderId="0" xfId="1" applyFont="1" applyBorder="1" applyAlignment="1">
      <alignment horizontal="center" shrinkToFit="1"/>
    </xf>
    <xf numFmtId="0" fontId="3" fillId="0" borderId="8" xfId="1" applyFont="1" applyFill="1" applyBorder="1" applyAlignment="1">
      <alignment shrinkToFit="1"/>
    </xf>
    <xf numFmtId="0" fontId="3" fillId="0" borderId="5" xfId="1" applyFont="1" applyBorder="1" applyAlignment="1">
      <alignment shrinkToFit="1"/>
    </xf>
    <xf numFmtId="0" fontId="3" fillId="0" borderId="9" xfId="1" applyFont="1" applyBorder="1" applyAlignment="1">
      <alignment shrinkToFit="1"/>
    </xf>
    <xf numFmtId="0" fontId="3" fillId="0" borderId="0" xfId="1" applyFont="1" applyBorder="1" applyAlignment="1">
      <alignment horizontal="right" shrinkToFit="1"/>
    </xf>
    <xf numFmtId="0" fontId="3" fillId="0" borderId="1" xfId="1" applyFont="1" applyBorder="1" applyAlignment="1">
      <alignment shrinkToFit="1"/>
    </xf>
    <xf numFmtId="0" fontId="0" fillId="0" borderId="28" xfId="0" applyBorder="1"/>
    <xf numFmtId="0" fontId="18" fillId="0" borderId="28" xfId="0" applyFont="1" applyBorder="1"/>
    <xf numFmtId="0" fontId="3" fillId="2" borderId="0" xfId="1" applyFill="1"/>
    <xf numFmtId="0" fontId="16" fillId="2" borderId="0" xfId="1" applyFont="1" applyFill="1"/>
    <xf numFmtId="0" fontId="23" fillId="0" borderId="0" xfId="1" applyFont="1"/>
    <xf numFmtId="0" fontId="0" fillId="0" borderId="0" xfId="0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8" xfId="0" applyFont="1" applyBorder="1"/>
    <xf numFmtId="0" fontId="3" fillId="2" borderId="0" xfId="1" applyFill="1" applyAlignment="1">
      <alignment horizontal="center"/>
    </xf>
    <xf numFmtId="0" fontId="37" fillId="0" borderId="0" xfId="1" applyFont="1"/>
    <xf numFmtId="0" fontId="36" fillId="0" borderId="0" xfId="1" applyFont="1" applyAlignment="1">
      <alignment horizontal="center"/>
    </xf>
    <xf numFmtId="0" fontId="16" fillId="3" borderId="28" xfId="1" applyFont="1" applyFill="1" applyBorder="1" applyAlignment="1">
      <alignment horizontal="center" vertical="center"/>
    </xf>
    <xf numFmtId="49" fontId="37" fillId="0" borderId="28" xfId="1" applyNumberFormat="1" applyFont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37" fillId="3" borderId="30" xfId="1" applyFont="1" applyFill="1" applyBorder="1" applyAlignment="1">
      <alignment vertical="center"/>
    </xf>
    <xf numFmtId="0" fontId="37" fillId="3" borderId="26" xfId="1" applyFont="1" applyFill="1" applyBorder="1" applyAlignment="1">
      <alignment vertical="center"/>
    </xf>
    <xf numFmtId="0" fontId="37" fillId="0" borderId="29" xfId="1" applyFont="1" applyBorder="1" applyAlignment="1">
      <alignment horizontal="center" vertical="center"/>
    </xf>
    <xf numFmtId="0" fontId="36" fillId="0" borderId="24" xfId="1" applyFont="1" applyBorder="1" applyAlignment="1">
      <alignment horizontal="center" vertical="center"/>
    </xf>
    <xf numFmtId="0" fontId="20" fillId="3" borderId="31" xfId="1" applyFont="1" applyFill="1" applyBorder="1" applyAlignment="1">
      <alignment horizontal="right" vertical="center"/>
    </xf>
    <xf numFmtId="0" fontId="20" fillId="3" borderId="26" xfId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5" fillId="0" borderId="0" xfId="0" applyNumberFormat="1" applyFont="1" applyFill="1" applyAlignment="1">
      <alignment horizontal="center"/>
    </xf>
    <xf numFmtId="0" fontId="0" fillId="0" borderId="0" xfId="0" applyFont="1"/>
    <xf numFmtId="0" fontId="37" fillId="0" borderId="29" xfId="1" applyFont="1" applyBorder="1" applyAlignment="1">
      <alignment horizontal="center"/>
    </xf>
    <xf numFmtId="0" fontId="37" fillId="0" borderId="30" xfId="1" applyFont="1" applyBorder="1" applyAlignment="1">
      <alignment horizontal="center"/>
    </xf>
    <xf numFmtId="0" fontId="40" fillId="2" borderId="39" xfId="1" applyFont="1" applyFill="1" applyBorder="1"/>
    <xf numFmtId="0" fontId="40" fillId="2" borderId="31" xfId="1" applyFont="1" applyFill="1" applyBorder="1" applyAlignment="1"/>
    <xf numFmtId="0" fontId="40" fillId="2" borderId="28" xfId="1" applyFont="1" applyFill="1" applyBorder="1" applyAlignment="1">
      <alignment horizontal="center"/>
    </xf>
    <xf numFmtId="0" fontId="40" fillId="2" borderId="42" xfId="1" applyFont="1" applyFill="1" applyBorder="1" applyAlignment="1">
      <alignment horizontal="center"/>
    </xf>
    <xf numFmtId="0" fontId="40" fillId="2" borderId="30" xfId="1" applyFont="1" applyFill="1" applyBorder="1" applyAlignment="1">
      <alignment horizontal="center"/>
    </xf>
    <xf numFmtId="0" fontId="40" fillId="2" borderId="43" xfId="1" applyFont="1" applyFill="1" applyBorder="1" applyAlignment="1">
      <alignment horizontal="center"/>
    </xf>
    <xf numFmtId="0" fontId="40" fillId="2" borderId="34" xfId="1" applyFont="1" applyFill="1" applyBorder="1" applyAlignment="1">
      <alignment horizontal="center"/>
    </xf>
    <xf numFmtId="0" fontId="41" fillId="2" borderId="40" xfId="1" applyFont="1" applyFill="1" applyBorder="1"/>
    <xf numFmtId="0" fontId="2" fillId="0" borderId="28" xfId="3" applyBorder="1"/>
    <xf numFmtId="0" fontId="2" fillId="0" borderId="42" xfId="3" applyBorder="1"/>
    <xf numFmtId="0" fontId="2" fillId="0" borderId="30" xfId="3" applyBorder="1"/>
    <xf numFmtId="0" fontId="41" fillId="2" borderId="42" xfId="1" applyFont="1" applyFill="1" applyBorder="1" applyAlignment="1">
      <alignment horizontal="center"/>
    </xf>
    <xf numFmtId="0" fontId="41" fillId="2" borderId="30" xfId="1" applyFont="1" applyFill="1" applyBorder="1" applyAlignment="1">
      <alignment horizontal="center"/>
    </xf>
    <xf numFmtId="0" fontId="41" fillId="2" borderId="28" xfId="1" applyFont="1" applyFill="1" applyBorder="1" applyAlignment="1">
      <alignment horizontal="center"/>
    </xf>
    <xf numFmtId="0" fontId="2" fillId="0" borderId="43" xfId="3" applyBorder="1"/>
    <xf numFmtId="0" fontId="42" fillId="2" borderId="0" xfId="1" applyFont="1" applyFill="1"/>
    <xf numFmtId="0" fontId="2" fillId="0" borderId="47" xfId="3" applyBorder="1"/>
    <xf numFmtId="0" fontId="2" fillId="0" borderId="48" xfId="3" applyBorder="1" applyAlignment="1">
      <alignment horizontal="right"/>
    </xf>
    <xf numFmtId="0" fontId="2" fillId="0" borderId="49" xfId="3" applyBorder="1"/>
    <xf numFmtId="0" fontId="2" fillId="0" borderId="42" xfId="3" applyBorder="1" applyAlignment="1">
      <alignment horizontal="right"/>
    </xf>
    <xf numFmtId="0" fontId="2" fillId="0" borderId="44" xfId="3" applyBorder="1"/>
    <xf numFmtId="0" fontId="2" fillId="0" borderId="50" xfId="3" applyBorder="1" applyAlignment="1">
      <alignment horizontal="right"/>
    </xf>
    <xf numFmtId="0" fontId="2" fillId="0" borderId="51" xfId="3" applyBorder="1"/>
    <xf numFmtId="0" fontId="2" fillId="0" borderId="34" xfId="3" applyBorder="1"/>
    <xf numFmtId="0" fontId="2" fillId="0" borderId="52" xfId="3" applyBorder="1" applyAlignment="1">
      <alignment horizontal="right"/>
    </xf>
    <xf numFmtId="0" fontId="2" fillId="0" borderId="53" xfId="3" applyBorder="1"/>
    <xf numFmtId="0" fontId="2" fillId="0" borderId="33" xfId="3" applyBorder="1"/>
    <xf numFmtId="0" fontId="2" fillId="0" borderId="45" xfId="3" applyBorder="1" applyAlignment="1">
      <alignment horizontal="right"/>
    </xf>
    <xf numFmtId="0" fontId="2" fillId="0" borderId="46" xfId="3" applyBorder="1"/>
    <xf numFmtId="0" fontId="2" fillId="0" borderId="26" xfId="3" applyBorder="1"/>
    <xf numFmtId="0" fontId="41" fillId="2" borderId="26" xfId="1" applyFont="1" applyFill="1" applyBorder="1" applyAlignment="1">
      <alignment horizontal="center"/>
    </xf>
    <xf numFmtId="0" fontId="41" fillId="2" borderId="0" xfId="1" applyFont="1" applyFill="1" applyBorder="1" applyAlignment="1">
      <alignment horizontal="center"/>
    </xf>
    <xf numFmtId="49" fontId="3" fillId="0" borderId="2" xfId="1" applyNumberFormat="1" applyFont="1" applyBorder="1" applyAlignment="1">
      <alignment horizontal="center" shrinkToFit="1"/>
    </xf>
    <xf numFmtId="0" fontId="7" fillId="0" borderId="0" xfId="0" applyFont="1" applyBorder="1"/>
    <xf numFmtId="0" fontId="44" fillId="0" borderId="0" xfId="0" applyFont="1"/>
    <xf numFmtId="0" fontId="44" fillId="0" borderId="59" xfId="0" applyFont="1" applyBorder="1"/>
    <xf numFmtId="0" fontId="7" fillId="0" borderId="57" xfId="0" applyFont="1" applyBorder="1"/>
    <xf numFmtId="0" fontId="45" fillId="0" borderId="8" xfId="0" applyFont="1" applyBorder="1" applyAlignment="1">
      <alignment horizontal="center"/>
    </xf>
    <xf numFmtId="0" fontId="46" fillId="0" borderId="46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46" fillId="0" borderId="0" xfId="0" applyFont="1"/>
    <xf numFmtId="0" fontId="44" fillId="0" borderId="19" xfId="0" applyFont="1" applyBorder="1" applyAlignment="1">
      <alignment horizontal="center" vertical="center"/>
    </xf>
    <xf numFmtId="0" fontId="46" fillId="0" borderId="49" xfId="0" applyFont="1" applyBorder="1"/>
    <xf numFmtId="0" fontId="46" fillId="0" borderId="47" xfId="0" applyFont="1" applyBorder="1"/>
    <xf numFmtId="0" fontId="47" fillId="0" borderId="48" xfId="0" applyFont="1" applyBorder="1"/>
    <xf numFmtId="0" fontId="46" fillId="3" borderId="20" xfId="0" applyFont="1" applyFill="1" applyBorder="1"/>
    <xf numFmtId="0" fontId="46" fillId="0" borderId="48" xfId="0" applyFont="1" applyBorder="1"/>
    <xf numFmtId="0" fontId="46" fillId="3" borderId="60" xfId="0" applyFont="1" applyFill="1" applyBorder="1"/>
    <xf numFmtId="0" fontId="46" fillId="0" borderId="61" xfId="0" applyFont="1" applyBorder="1"/>
    <xf numFmtId="0" fontId="46" fillId="0" borderId="62" xfId="0" applyFont="1" applyBorder="1"/>
    <xf numFmtId="0" fontId="44" fillId="0" borderId="65" xfId="0" applyFont="1" applyBorder="1" applyAlignment="1">
      <alignment horizontal="center" vertical="center"/>
    </xf>
    <xf numFmtId="0" fontId="46" fillId="0" borderId="43" xfId="0" applyFont="1" applyBorder="1"/>
    <xf numFmtId="0" fontId="46" fillId="0" borderId="28" xfId="0" applyFont="1" applyBorder="1"/>
    <xf numFmtId="0" fontId="46" fillId="0" borderId="42" xfId="0" applyFont="1" applyBorder="1"/>
    <xf numFmtId="0" fontId="46" fillId="3" borderId="24" xfId="0" applyFont="1" applyFill="1" applyBorder="1"/>
    <xf numFmtId="0" fontId="46" fillId="3" borderId="66" xfId="0" applyFont="1" applyFill="1" applyBorder="1"/>
    <xf numFmtId="0" fontId="46" fillId="0" borderId="30" xfId="0" applyFont="1" applyBorder="1"/>
    <xf numFmtId="0" fontId="44" fillId="0" borderId="69" xfId="0" applyFont="1" applyBorder="1" applyAlignment="1">
      <alignment horizontal="center" vertical="center"/>
    </xf>
    <xf numFmtId="0" fontId="46" fillId="0" borderId="46" xfId="0" applyFont="1" applyBorder="1"/>
    <xf numFmtId="0" fontId="46" fillId="0" borderId="33" xfId="0" applyFont="1" applyBorder="1"/>
    <xf numFmtId="0" fontId="46" fillId="0" borderId="45" xfId="0" applyFont="1" applyBorder="1"/>
    <xf numFmtId="0" fontId="46" fillId="3" borderId="26" xfId="0" applyFont="1" applyFill="1" applyBorder="1"/>
    <xf numFmtId="0" fontId="46" fillId="3" borderId="70" xfId="0" applyFont="1" applyFill="1" applyBorder="1"/>
    <xf numFmtId="0" fontId="46" fillId="0" borderId="71" xfId="0" applyFont="1" applyBorder="1"/>
    <xf numFmtId="0" fontId="46" fillId="0" borderId="50" xfId="0" applyFont="1" applyBorder="1"/>
    <xf numFmtId="0" fontId="44" fillId="0" borderId="22" xfId="0" applyFont="1" applyBorder="1" applyAlignment="1">
      <alignment horizontal="center"/>
    </xf>
    <xf numFmtId="0" fontId="3" fillId="0" borderId="74" xfId="0" applyFont="1" applyBorder="1" applyAlignment="1">
      <alignment horizontal="center" vertical="center" textRotation="90"/>
    </xf>
    <xf numFmtId="0" fontId="3" fillId="0" borderId="47" xfId="0" applyFont="1" applyBorder="1" applyAlignment="1">
      <alignment horizontal="center" vertical="center" textRotation="90"/>
    </xf>
    <xf numFmtId="0" fontId="46" fillId="0" borderId="47" xfId="0" applyFont="1" applyBorder="1" applyAlignment="1">
      <alignment horizontal="center" vertical="center" textRotation="90"/>
    </xf>
    <xf numFmtId="0" fontId="44" fillId="0" borderId="0" xfId="0" applyFont="1" applyBorder="1" applyAlignment="1">
      <alignment horizontal="left" vertical="top" indent="1"/>
    </xf>
    <xf numFmtId="0" fontId="46" fillId="0" borderId="0" xfId="0" applyFont="1" applyBorder="1"/>
    <xf numFmtId="0" fontId="46" fillId="0" borderId="4" xfId="0" applyFont="1" applyBorder="1"/>
    <xf numFmtId="0" fontId="46" fillId="0" borderId="53" xfId="0" applyFont="1" applyBorder="1" applyAlignment="1">
      <alignment horizontal="center" vertical="center" textRotation="90"/>
    </xf>
    <xf numFmtId="0" fontId="46" fillId="0" borderId="33" xfId="0" applyFont="1" applyBorder="1" applyAlignment="1">
      <alignment horizontal="center" vertical="center" textRotation="90"/>
    </xf>
    <xf numFmtId="0" fontId="46" fillId="3" borderId="75" xfId="0" applyFont="1" applyFill="1" applyBorder="1"/>
    <xf numFmtId="0" fontId="44" fillId="0" borderId="76" xfId="0" applyFont="1" applyBorder="1"/>
    <xf numFmtId="0" fontId="46" fillId="0" borderId="77" xfId="0" applyFont="1" applyBorder="1" applyAlignment="1">
      <alignment horizontal="center" vertical="center" textRotation="90"/>
    </xf>
    <xf numFmtId="0" fontId="46" fillId="0" borderId="78" xfId="0" applyFont="1" applyBorder="1" applyAlignment="1">
      <alignment horizontal="center" vertical="center" textRotation="90"/>
    </xf>
    <xf numFmtId="0" fontId="46" fillId="3" borderId="76" xfId="0" applyFont="1" applyFill="1" applyBorder="1" applyAlignment="1">
      <alignment horizontal="center" vertical="center"/>
    </xf>
    <xf numFmtId="0" fontId="46" fillId="3" borderId="76" xfId="0" applyFont="1" applyFill="1" applyBorder="1"/>
    <xf numFmtId="0" fontId="46" fillId="0" borderId="9" xfId="0" applyFont="1" applyBorder="1"/>
    <xf numFmtId="0" fontId="46" fillId="0" borderId="13" xfId="0" applyFont="1" applyBorder="1"/>
    <xf numFmtId="0" fontId="46" fillId="0" borderId="74" xfId="0" applyFont="1" applyBorder="1"/>
    <xf numFmtId="0" fontId="47" fillId="0" borderId="62" xfId="0" applyFont="1" applyBorder="1"/>
    <xf numFmtId="0" fontId="46" fillId="0" borderId="79" xfId="0" applyFont="1" applyBorder="1"/>
    <xf numFmtId="0" fontId="44" fillId="0" borderId="0" xfId="0" applyFont="1" applyBorder="1"/>
    <xf numFmtId="0" fontId="46" fillId="0" borderId="0" xfId="0" applyFont="1" applyBorder="1" applyAlignment="1">
      <alignment horizontal="center" vertical="center" textRotation="90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textRotation="90"/>
    </xf>
    <xf numFmtId="0" fontId="46" fillId="0" borderId="0" xfId="0" applyFont="1" applyFill="1" applyBorder="1"/>
    <xf numFmtId="0" fontId="46" fillId="0" borderId="82" xfId="0" applyFont="1" applyBorder="1" applyAlignment="1">
      <alignment horizontal="center" vertical="center" textRotation="90"/>
    </xf>
    <xf numFmtId="0" fontId="46" fillId="0" borderId="83" xfId="0" applyFont="1" applyBorder="1" applyAlignment="1">
      <alignment horizontal="center" vertical="center" textRotation="90"/>
    </xf>
    <xf numFmtId="0" fontId="46" fillId="0" borderId="31" xfId="0" applyFont="1" applyBorder="1" applyAlignment="1">
      <alignment horizontal="center" vertical="center" textRotation="90"/>
    </xf>
    <xf numFmtId="0" fontId="46" fillId="3" borderId="60" xfId="0" applyFont="1" applyFill="1" applyBorder="1" applyAlignment="1">
      <alignment horizontal="center" vertical="center"/>
    </xf>
    <xf numFmtId="0" fontId="46" fillId="3" borderId="7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28" xfId="0" applyFill="1" applyBorder="1"/>
    <xf numFmtId="0" fontId="30" fillId="0" borderId="57" xfId="0" applyFont="1" applyBorder="1" applyAlignment="1">
      <alignment horizontal="center"/>
    </xf>
    <xf numFmtId="0" fontId="11" fillId="0" borderId="37" xfId="0" applyFont="1" applyBorder="1"/>
    <xf numFmtId="0" fontId="13" fillId="0" borderId="34" xfId="0" applyFont="1" applyBorder="1" applyAlignment="1">
      <alignment horizontal="right"/>
    </xf>
    <xf numFmtId="0" fontId="6" fillId="0" borderId="37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34" xfId="0" applyFont="1" applyFill="1" applyBorder="1" applyAlignment="1">
      <alignment horizontal="left"/>
    </xf>
    <xf numFmtId="0" fontId="11" fillId="0" borderId="34" xfId="0" applyFont="1" applyFill="1" applyBorder="1"/>
    <xf numFmtId="0" fontId="0" fillId="0" borderId="28" xfId="0" applyFill="1" applyBorder="1" applyAlignment="1">
      <alignment horizontal="left"/>
    </xf>
    <xf numFmtId="0" fontId="11" fillId="0" borderId="28" xfId="0" applyFont="1" applyFill="1" applyBorder="1"/>
    <xf numFmtId="0" fontId="11" fillId="0" borderId="28" xfId="0" applyFont="1" applyFill="1" applyBorder="1" applyAlignment="1">
      <alignment horizontal="left"/>
    </xf>
    <xf numFmtId="0" fontId="2" fillId="0" borderId="29" xfId="3" applyFont="1" applyBorder="1" applyAlignment="1">
      <alignment horizontal="left"/>
    </xf>
    <xf numFmtId="0" fontId="2" fillId="0" borderId="85" xfId="3" applyBorder="1"/>
    <xf numFmtId="0" fontId="2" fillId="0" borderId="29" xfId="3" applyBorder="1"/>
    <xf numFmtId="0" fontId="2" fillId="0" borderId="31" xfId="3" applyBorder="1"/>
    <xf numFmtId="0" fontId="2" fillId="0" borderId="86" xfId="3" applyBorder="1"/>
    <xf numFmtId="0" fontId="2" fillId="0" borderId="32" xfId="3" applyBorder="1"/>
    <xf numFmtId="0" fontId="2" fillId="0" borderId="87" xfId="3" applyBorder="1"/>
    <xf numFmtId="20" fontId="3" fillId="0" borderId="88" xfId="1" applyNumberFormat="1" applyFont="1" applyBorder="1" applyAlignment="1">
      <alignment horizontal="left" shrinkToFit="1"/>
    </xf>
    <xf numFmtId="0" fontId="3" fillId="0" borderId="88" xfId="1" applyFont="1" applyBorder="1" applyAlignment="1">
      <alignment horizontal="left" shrinkToFit="1"/>
    </xf>
    <xf numFmtId="49" fontId="37" fillId="0" borderId="38" xfId="1" applyNumberFormat="1" applyFont="1" applyBorder="1" applyAlignment="1">
      <alignment horizontal="center" vertical="center"/>
    </xf>
    <xf numFmtId="49" fontId="37" fillId="0" borderId="0" xfId="1" applyNumberFormat="1" applyFont="1"/>
    <xf numFmtId="49" fontId="37" fillId="3" borderId="30" xfId="1" applyNumberFormat="1" applyFont="1" applyFill="1" applyBorder="1" applyAlignment="1">
      <alignment vertical="center"/>
    </xf>
    <xf numFmtId="0" fontId="30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9" xfId="3" applyFont="1" applyFill="1" applyBorder="1"/>
    <xf numFmtId="0" fontId="2" fillId="0" borderId="43" xfId="3" applyFont="1" applyBorder="1"/>
    <xf numFmtId="0" fontId="2" fillId="0" borderId="28" xfId="3" applyFont="1" applyBorder="1"/>
    <xf numFmtId="0" fontId="2" fillId="0" borderId="42" xfId="3" applyFont="1" applyBorder="1"/>
    <xf numFmtId="0" fontId="2" fillId="0" borderId="30" xfId="3" applyFont="1" applyBorder="1"/>
    <xf numFmtId="0" fontId="2" fillId="2" borderId="42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40" fillId="2" borderId="42" xfId="1" applyFont="1" applyFill="1" applyBorder="1" applyAlignment="1">
      <alignment horizontal="right"/>
    </xf>
    <xf numFmtId="0" fontId="40" fillId="2" borderId="43" xfId="1" applyFont="1" applyFill="1" applyBorder="1" applyAlignment="1">
      <alignment horizontal="right"/>
    </xf>
    <xf numFmtId="0" fontId="2" fillId="0" borderId="85" xfId="3" applyBorder="1" applyAlignment="1">
      <alignment horizontal="left"/>
    </xf>
    <xf numFmtId="0" fontId="2" fillId="0" borderId="29" xfId="3" applyBorder="1" applyAlignment="1">
      <alignment horizontal="left"/>
    </xf>
    <xf numFmtId="0" fontId="2" fillId="0" borderId="32" xfId="3" applyBorder="1" applyAlignment="1">
      <alignment horizontal="left"/>
    </xf>
    <xf numFmtId="0" fontId="2" fillId="0" borderId="31" xfId="3" applyBorder="1" applyAlignment="1">
      <alignment horizontal="left"/>
    </xf>
    <xf numFmtId="0" fontId="2" fillId="0" borderId="28" xfId="3" applyFont="1" applyBorder="1" applyAlignment="1">
      <alignment horizontal="left"/>
    </xf>
    <xf numFmtId="0" fontId="50" fillId="0" borderId="29" xfId="0" applyFont="1" applyFill="1" applyBorder="1"/>
    <xf numFmtId="0" fontId="2" fillId="2" borderId="28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right"/>
    </xf>
    <xf numFmtId="0" fontId="51" fillId="7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30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3" fillId="3" borderId="13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50" fillId="0" borderId="42" xfId="0" applyFont="1" applyFill="1" applyBorder="1"/>
    <xf numFmtId="0" fontId="33" fillId="3" borderId="95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9" fillId="0" borderId="0" xfId="0" applyFont="1"/>
    <xf numFmtId="0" fontId="2" fillId="0" borderId="86" xfId="3" applyBorder="1" applyAlignment="1">
      <alignment horizontal="left"/>
    </xf>
    <xf numFmtId="0" fontId="3" fillId="2" borderId="28" xfId="1" applyFill="1" applyBorder="1" applyAlignment="1">
      <alignment horizontal="left"/>
    </xf>
    <xf numFmtId="0" fontId="2" fillId="0" borderId="42" xfId="3" applyFont="1" applyBorder="1" applyAlignment="1">
      <alignment horizontal="left"/>
    </xf>
    <xf numFmtId="0" fontId="2" fillId="0" borderId="30" xfId="3" applyFont="1" applyBorder="1" applyAlignment="1">
      <alignment horizontal="left"/>
    </xf>
    <xf numFmtId="0" fontId="2" fillId="2" borderId="42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left"/>
    </xf>
    <xf numFmtId="0" fontId="2" fillId="0" borderId="43" xfId="3" applyFont="1" applyBorder="1" applyAlignment="1">
      <alignment horizontal="left"/>
    </xf>
    <xf numFmtId="0" fontId="33" fillId="3" borderId="13" xfId="0" applyFont="1" applyFill="1" applyBorder="1" applyAlignment="1">
      <alignment horizontal="center"/>
    </xf>
    <xf numFmtId="0" fontId="17" fillId="3" borderId="30" xfId="1" applyFont="1" applyFill="1" applyBorder="1" applyAlignment="1">
      <alignment horizontal="center" vertical="center"/>
    </xf>
    <xf numFmtId="0" fontId="16" fillId="3" borderId="30" xfId="1" applyFont="1" applyFill="1" applyBorder="1" applyAlignment="1">
      <alignment horizontal="center" vertical="center"/>
    </xf>
    <xf numFmtId="0" fontId="23" fillId="0" borderId="0" xfId="1" applyFont="1" applyBorder="1"/>
    <xf numFmtId="0" fontId="17" fillId="6" borderId="97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2" fillId="5" borderId="31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32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14" xfId="0" applyFont="1" applyFill="1" applyBorder="1" applyAlignment="1">
      <alignment horizontal="center"/>
    </xf>
    <xf numFmtId="0" fontId="30" fillId="4" borderId="15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0" fillId="4" borderId="18" xfId="0" applyFont="1" applyFill="1" applyBorder="1" applyAlignment="1">
      <alignment horizontal="center"/>
    </xf>
    <xf numFmtId="0" fontId="30" fillId="4" borderId="19" xfId="0" applyFont="1" applyFill="1" applyBorder="1" applyAlignment="1">
      <alignment horizontal="center"/>
    </xf>
    <xf numFmtId="0" fontId="27" fillId="3" borderId="1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57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10" fontId="32" fillId="3" borderId="18" xfId="0" applyNumberFormat="1" applyFont="1" applyFill="1" applyBorder="1" applyAlignment="1">
      <alignment horizontal="center" vertical="center" wrapText="1"/>
    </xf>
    <xf numFmtId="10" fontId="32" fillId="3" borderId="6" xfId="0" applyNumberFormat="1" applyFont="1" applyFill="1" applyBorder="1" applyAlignment="1">
      <alignment horizontal="center" vertical="center" wrapText="1"/>
    </xf>
    <xf numFmtId="10" fontId="32" fillId="3" borderId="14" xfId="0" applyNumberFormat="1" applyFont="1" applyFill="1" applyBorder="1" applyAlignment="1">
      <alignment horizontal="center" vertical="center" wrapText="1"/>
    </xf>
    <xf numFmtId="10" fontId="32" fillId="3" borderId="5" xfId="0" applyNumberFormat="1" applyFont="1" applyFill="1" applyBorder="1" applyAlignment="1">
      <alignment horizontal="center" vertical="center" wrapText="1"/>
    </xf>
    <xf numFmtId="10" fontId="32" fillId="3" borderId="0" xfId="0" applyNumberFormat="1" applyFont="1" applyFill="1" applyBorder="1" applyAlignment="1">
      <alignment horizontal="center" vertical="center" wrapText="1"/>
    </xf>
    <xf numFmtId="10" fontId="32" fillId="3" borderId="4" xfId="0" applyNumberFormat="1" applyFont="1" applyFill="1" applyBorder="1" applyAlignment="1">
      <alignment horizontal="center" vertical="center" wrapText="1"/>
    </xf>
    <xf numFmtId="10" fontId="32" fillId="3" borderId="8" xfId="0" applyNumberFormat="1" applyFont="1" applyFill="1" applyBorder="1" applyAlignment="1">
      <alignment horizontal="center" vertical="center" wrapText="1"/>
    </xf>
    <xf numFmtId="10" fontId="32" fillId="3" borderId="9" xfId="0" applyNumberFormat="1" applyFont="1" applyFill="1" applyBorder="1" applyAlignment="1">
      <alignment horizontal="center" vertical="center" wrapText="1"/>
    </xf>
    <xf numFmtId="10" fontId="32" fillId="3" borderId="13" xfId="0" applyNumberFormat="1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6" fillId="3" borderId="18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10" fontId="27" fillId="3" borderId="18" xfId="0" applyNumberFormat="1" applyFont="1" applyFill="1" applyBorder="1" applyAlignment="1">
      <alignment horizontal="center" vertical="center" wrapText="1"/>
    </xf>
    <xf numFmtId="10" fontId="27" fillId="3" borderId="6" xfId="0" applyNumberFormat="1" applyFont="1" applyFill="1" applyBorder="1" applyAlignment="1">
      <alignment horizontal="center" vertical="center" wrapText="1"/>
    </xf>
    <xf numFmtId="10" fontId="27" fillId="3" borderId="14" xfId="0" applyNumberFormat="1" applyFont="1" applyFill="1" applyBorder="1" applyAlignment="1">
      <alignment horizontal="center" vertical="center" wrapText="1"/>
    </xf>
    <xf numFmtId="10" fontId="27" fillId="3" borderId="5" xfId="0" applyNumberFormat="1" applyFont="1" applyFill="1" applyBorder="1" applyAlignment="1">
      <alignment horizontal="center" vertical="center" wrapText="1"/>
    </xf>
    <xf numFmtId="10" fontId="27" fillId="3" borderId="0" xfId="0" applyNumberFormat="1" applyFont="1" applyFill="1" applyBorder="1" applyAlignment="1">
      <alignment horizontal="center" vertical="center" wrapText="1"/>
    </xf>
    <xf numFmtId="10" fontId="27" fillId="3" borderId="4" xfId="0" applyNumberFormat="1" applyFont="1" applyFill="1" applyBorder="1" applyAlignment="1">
      <alignment horizontal="center" vertical="center" wrapText="1"/>
    </xf>
    <xf numFmtId="10" fontId="27" fillId="3" borderId="8" xfId="0" applyNumberFormat="1" applyFont="1" applyFill="1" applyBorder="1" applyAlignment="1">
      <alignment horizontal="center" vertical="center" wrapText="1"/>
    </xf>
    <xf numFmtId="10" fontId="27" fillId="3" borderId="9" xfId="0" applyNumberFormat="1" applyFont="1" applyFill="1" applyBorder="1" applyAlignment="1">
      <alignment horizontal="center" vertical="center" wrapText="1"/>
    </xf>
    <xf numFmtId="10" fontId="27" fillId="3" borderId="13" xfId="0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30" fillId="4" borderId="15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39" fillId="4" borderId="11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89" xfId="0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0" fontId="30" fillId="0" borderId="91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1" fillId="4" borderId="69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26" fillId="3" borderId="91" xfId="0" applyFont="1" applyFill="1" applyBorder="1" applyAlignment="1">
      <alignment horizontal="center" vertical="center"/>
    </xf>
    <xf numFmtId="0" fontId="26" fillId="3" borderId="89" xfId="0" applyFont="1" applyFill="1" applyBorder="1" applyAlignment="1">
      <alignment horizontal="center" vertical="center"/>
    </xf>
    <xf numFmtId="0" fontId="26" fillId="3" borderId="92" xfId="0" applyFont="1" applyFill="1" applyBorder="1" applyAlignment="1">
      <alignment horizontal="center" vertical="center"/>
    </xf>
    <xf numFmtId="0" fontId="30" fillId="4" borderId="91" xfId="0" applyFont="1" applyFill="1" applyBorder="1" applyAlignment="1">
      <alignment horizontal="center" vertical="center"/>
    </xf>
    <xf numFmtId="0" fontId="30" fillId="4" borderId="89" xfId="0" applyFont="1" applyFill="1" applyBorder="1" applyAlignment="1">
      <alignment horizontal="center" vertical="center"/>
    </xf>
    <xf numFmtId="0" fontId="30" fillId="4" borderId="92" xfId="0" applyFont="1" applyFill="1" applyBorder="1" applyAlignment="1">
      <alignment horizontal="center" vertical="center"/>
    </xf>
    <xf numFmtId="0" fontId="39" fillId="4" borderId="96" xfId="0" applyFont="1" applyFill="1" applyBorder="1" applyAlignment="1">
      <alignment horizontal="center" vertical="center"/>
    </xf>
    <xf numFmtId="0" fontId="48" fillId="3" borderId="96" xfId="0" applyFont="1" applyFill="1" applyBorder="1" applyAlignment="1">
      <alignment horizontal="center" vertical="center"/>
    </xf>
    <xf numFmtId="0" fontId="27" fillId="3" borderId="91" xfId="0" applyFont="1" applyFill="1" applyBorder="1" applyAlignment="1">
      <alignment horizontal="center" vertical="center"/>
    </xf>
    <xf numFmtId="0" fontId="27" fillId="3" borderId="89" xfId="0" applyFont="1" applyFill="1" applyBorder="1" applyAlignment="1">
      <alignment horizontal="center" vertical="center"/>
    </xf>
    <xf numFmtId="0" fontId="27" fillId="3" borderId="92" xfId="0" applyFont="1" applyFill="1" applyBorder="1" applyAlignment="1">
      <alignment horizontal="center" vertical="center"/>
    </xf>
    <xf numFmtId="0" fontId="38" fillId="3" borderId="96" xfId="0" applyFont="1" applyFill="1" applyBorder="1" applyAlignment="1">
      <alignment horizontal="center" vertical="center"/>
    </xf>
    <xf numFmtId="0" fontId="26" fillId="3" borderId="96" xfId="0" applyFont="1" applyFill="1" applyBorder="1" applyAlignment="1">
      <alignment horizontal="center" vertical="center" wrapText="1"/>
    </xf>
    <xf numFmtId="0" fontId="30" fillId="4" borderId="92" xfId="0" applyFont="1" applyFill="1" applyBorder="1" applyAlignment="1">
      <alignment horizontal="center"/>
    </xf>
    <xf numFmtId="0" fontId="30" fillId="4" borderId="96" xfId="0" applyFont="1" applyFill="1" applyBorder="1" applyAlignment="1">
      <alignment horizontal="center"/>
    </xf>
    <xf numFmtId="0" fontId="28" fillId="3" borderId="91" xfId="0" applyFont="1" applyFill="1" applyBorder="1" applyAlignment="1">
      <alignment horizontal="center" vertical="center"/>
    </xf>
    <xf numFmtId="0" fontId="28" fillId="3" borderId="92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30" fillId="0" borderId="91" xfId="0" applyFont="1" applyBorder="1" applyAlignment="1">
      <alignment horizontal="center"/>
    </xf>
    <xf numFmtId="0" fontId="30" fillId="0" borderId="89" xfId="0" applyFont="1" applyBorder="1" applyAlignment="1">
      <alignment horizontal="center"/>
    </xf>
    <xf numFmtId="0" fontId="30" fillId="0" borderId="92" xfId="0" applyFont="1" applyBorder="1" applyAlignment="1">
      <alignment horizontal="center"/>
    </xf>
    <xf numFmtId="0" fontId="29" fillId="3" borderId="91" xfId="0" applyFont="1" applyFill="1" applyBorder="1" applyAlignment="1">
      <alignment horizontal="center" vertical="center"/>
    </xf>
    <xf numFmtId="0" fontId="29" fillId="3" borderId="89" xfId="0" applyFont="1" applyFill="1" applyBorder="1" applyAlignment="1">
      <alignment horizontal="center" vertical="center"/>
    </xf>
    <xf numFmtId="0" fontId="29" fillId="3" borderId="92" xfId="0" applyFont="1" applyFill="1" applyBorder="1" applyAlignment="1">
      <alignment horizontal="center" vertical="center"/>
    </xf>
    <xf numFmtId="0" fontId="30" fillId="4" borderId="8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0" fillId="4" borderId="91" xfId="0" applyFont="1" applyFill="1" applyBorder="1" applyAlignment="1">
      <alignment horizontal="center"/>
    </xf>
    <xf numFmtId="0" fontId="32" fillId="3" borderId="91" xfId="0" applyFont="1" applyFill="1" applyBorder="1" applyAlignment="1">
      <alignment horizontal="center" vertical="center"/>
    </xf>
    <xf numFmtId="0" fontId="32" fillId="3" borderId="96" xfId="0" applyFont="1" applyFill="1" applyBorder="1" applyAlignment="1">
      <alignment horizontal="center"/>
    </xf>
    <xf numFmtId="0" fontId="55" fillId="3" borderId="91" xfId="0" applyFont="1" applyFill="1" applyBorder="1" applyAlignment="1">
      <alignment horizontal="center" vertical="center"/>
    </xf>
    <xf numFmtId="0" fontId="55" fillId="3" borderId="89" xfId="0" applyFont="1" applyFill="1" applyBorder="1" applyAlignment="1">
      <alignment horizontal="center" vertical="center"/>
    </xf>
    <xf numFmtId="0" fontId="55" fillId="3" borderId="92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center" vertical="center"/>
    </xf>
    <xf numFmtId="0" fontId="55" fillId="3" borderId="8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/>
    </xf>
    <xf numFmtId="0" fontId="55" fillId="3" borderId="13" xfId="0" applyFont="1" applyFill="1" applyBorder="1" applyAlignment="1">
      <alignment horizontal="center" vertical="center"/>
    </xf>
    <xf numFmtId="0" fontId="30" fillId="0" borderId="94" xfId="0" applyFont="1" applyBorder="1" applyAlignment="1">
      <alignment horizontal="center"/>
    </xf>
    <xf numFmtId="0" fontId="30" fillId="0" borderId="95" xfId="0" applyFont="1" applyBorder="1" applyAlignment="1">
      <alignment horizontal="center"/>
    </xf>
    <xf numFmtId="0" fontId="33" fillId="3" borderId="93" xfId="0" applyFont="1" applyFill="1" applyBorder="1" applyAlignment="1">
      <alignment horizontal="center"/>
    </xf>
    <xf numFmtId="0" fontId="33" fillId="3" borderId="94" xfId="0" applyFont="1" applyFill="1" applyBorder="1" applyAlignment="1">
      <alignment horizontal="center"/>
    </xf>
    <xf numFmtId="0" fontId="33" fillId="3" borderId="95" xfId="0" applyFont="1" applyFill="1" applyBorder="1" applyAlignment="1">
      <alignment horizontal="center"/>
    </xf>
    <xf numFmtId="0" fontId="52" fillId="3" borderId="96" xfId="0" applyFont="1" applyFill="1" applyBorder="1" applyAlignment="1">
      <alignment horizontal="center" vertical="center"/>
    </xf>
    <xf numFmtId="0" fontId="52" fillId="3" borderId="21" xfId="0" applyFont="1" applyFill="1" applyBorder="1" applyAlignment="1">
      <alignment horizontal="center" vertical="center"/>
    </xf>
    <xf numFmtId="0" fontId="52" fillId="3" borderId="11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13" xfId="0" applyFont="1" applyBorder="1" applyAlignment="1">
      <alignment horizontal="center" vertical="center"/>
    </xf>
    <xf numFmtId="0" fontId="54" fillId="4" borderId="0" xfId="0" applyFont="1" applyFill="1" applyBorder="1" applyAlignment="1">
      <alignment horizontal="center" vertical="center"/>
    </xf>
    <xf numFmtId="0" fontId="54" fillId="4" borderId="9" xfId="0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53" fillId="4" borderId="13" xfId="0" applyFont="1" applyFill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27" fillId="4" borderId="89" xfId="0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4" borderId="92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53" fillId="4" borderId="9" xfId="0" applyFont="1" applyFill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0" fontId="53" fillId="4" borderId="8" xfId="0" applyFont="1" applyFill="1" applyBorder="1" applyAlignment="1">
      <alignment horizontal="center" vertical="center"/>
    </xf>
    <xf numFmtId="0" fontId="27" fillId="4" borderId="91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30" fillId="0" borderId="94" xfId="0" applyFont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0" fillId="0" borderId="95" xfId="0" applyFont="1" applyBorder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21" fillId="3" borderId="28" xfId="1" applyFont="1" applyFill="1" applyBorder="1" applyAlignment="1">
      <alignment horizontal="center" vertical="center"/>
    </xf>
    <xf numFmtId="0" fontId="46" fillId="0" borderId="63" xfId="0" applyFont="1" applyBorder="1" applyAlignment="1">
      <alignment horizontal="center"/>
    </xf>
    <xf numFmtId="0" fontId="46" fillId="0" borderId="67" xfId="0" applyFont="1" applyBorder="1" applyAlignment="1">
      <alignment horizontal="center"/>
    </xf>
    <xf numFmtId="0" fontId="46" fillId="0" borderId="72" xfId="0" applyFont="1" applyBorder="1" applyAlignment="1">
      <alignment horizontal="center"/>
    </xf>
    <xf numFmtId="0" fontId="46" fillId="0" borderId="64" xfId="0" applyFont="1" applyBorder="1" applyAlignment="1">
      <alignment horizontal="center"/>
    </xf>
    <xf numFmtId="0" fontId="46" fillId="0" borderId="68" xfId="0" applyFont="1" applyBorder="1" applyAlignment="1">
      <alignment horizontal="center"/>
    </xf>
    <xf numFmtId="0" fontId="46" fillId="0" borderId="73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5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4" fillId="0" borderId="59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14" fontId="9" fillId="0" borderId="57" xfId="0" applyNumberFormat="1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21" fillId="6" borderId="5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0" fillId="0" borderId="57" xfId="0" applyBorder="1" applyAlignment="1"/>
    <xf numFmtId="0" fontId="49" fillId="0" borderId="8" xfId="0" applyFont="1" applyBorder="1" applyAlignment="1">
      <alignment horizontal="center" vertical="center"/>
    </xf>
    <xf numFmtId="0" fontId="0" fillId="0" borderId="9" xfId="0" applyBorder="1" applyAlignment="1"/>
    <xf numFmtId="0" fontId="21" fillId="6" borderId="5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4" fillId="0" borderId="49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44" fillId="0" borderId="54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59" xfId="0" applyFont="1" applyBorder="1" applyAlignment="1">
      <alignment horizontal="left"/>
    </xf>
    <xf numFmtId="0" fontId="44" fillId="0" borderId="57" xfId="0" applyFont="1" applyBorder="1" applyAlignment="1">
      <alignment horizontal="left"/>
    </xf>
    <xf numFmtId="0" fontId="44" fillId="0" borderId="58" xfId="0" applyFont="1" applyBorder="1" applyAlignment="1">
      <alignment horizontal="left"/>
    </xf>
    <xf numFmtId="0" fontId="44" fillId="3" borderId="57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49" fillId="0" borderId="57" xfId="0" applyFont="1" applyBorder="1" applyAlignment="1"/>
    <xf numFmtId="0" fontId="49" fillId="0" borderId="8" xfId="0" applyFont="1" applyBorder="1" applyAlignment="1"/>
    <xf numFmtId="0" fontId="49" fillId="0" borderId="9" xfId="0" applyFont="1" applyBorder="1" applyAlignment="1"/>
    <xf numFmtId="0" fontId="46" fillId="0" borderId="80" xfId="0" applyFont="1" applyBorder="1" applyAlignment="1">
      <alignment horizontal="center"/>
    </xf>
    <xf numFmtId="0" fontId="46" fillId="0" borderId="81" xfId="0" applyFont="1" applyBorder="1" applyAlignment="1">
      <alignment horizontal="center"/>
    </xf>
    <xf numFmtId="0" fontId="44" fillId="0" borderId="74" xfId="0" applyFont="1" applyBorder="1" applyAlignment="1">
      <alignment horizontal="center"/>
    </xf>
    <xf numFmtId="0" fontId="44" fillId="0" borderId="62" xfId="0" applyFont="1" applyBorder="1" applyAlignment="1">
      <alignment horizontal="center"/>
    </xf>
    <xf numFmtId="0" fontId="23" fillId="3" borderId="28" xfId="1" applyFont="1" applyFill="1" applyBorder="1"/>
    <xf numFmtId="0" fontId="3" fillId="0" borderId="0" xfId="1" applyFont="1" applyBorder="1" applyAlignment="1">
      <alignment vertical="top" shrinkToFit="1"/>
    </xf>
    <xf numFmtId="0" fontId="3" fillId="0" borderId="5" xfId="1" applyFont="1" applyBorder="1" applyAlignment="1">
      <alignment vertical="top" shrinkToFit="1"/>
    </xf>
    <xf numFmtId="0" fontId="3" fillId="0" borderId="36" xfId="1" applyFont="1" applyBorder="1" applyAlignment="1">
      <alignment horizontal="left" shrinkToFit="1"/>
    </xf>
    <xf numFmtId="0" fontId="3" fillId="0" borderId="56" xfId="1" applyFont="1" applyBorder="1" applyAlignment="1">
      <alignment horizontal="left" shrinkToFit="1"/>
    </xf>
    <xf numFmtId="0" fontId="3" fillId="0" borderId="89" xfId="1" applyFont="1" applyBorder="1" applyAlignment="1">
      <alignment shrinkToFit="1"/>
    </xf>
    <xf numFmtId="0" fontId="3" fillId="0" borderId="5" xfId="1" applyFont="1" applyFill="1" applyBorder="1" applyAlignment="1">
      <alignment shrinkToFit="1"/>
    </xf>
    <xf numFmtId="0" fontId="3" fillId="0" borderId="0" xfId="1" applyFont="1" applyBorder="1" applyAlignment="1">
      <alignment shrinkToFit="1"/>
    </xf>
    <xf numFmtId="0" fontId="3" fillId="0" borderId="0" xfId="1" applyFont="1" applyFill="1" applyBorder="1" applyAlignment="1">
      <alignment shrinkToFit="1"/>
    </xf>
    <xf numFmtId="49" fontId="56" fillId="0" borderId="55" xfId="0" applyNumberFormat="1" applyFont="1" applyBorder="1" applyAlignment="1">
      <alignment horizontal="left" wrapText="1"/>
    </xf>
    <xf numFmtId="0" fontId="56" fillId="0" borderId="55" xfId="0" applyFont="1" applyBorder="1" applyAlignment="1">
      <alignment horizontal="left" wrapText="1"/>
    </xf>
    <xf numFmtId="0" fontId="16" fillId="0" borderId="0" xfId="1" applyFont="1" applyBorder="1" applyAlignment="1">
      <alignment horizontal="center" vertical="center" shrinkToFit="1"/>
    </xf>
    <xf numFmtId="0" fontId="3" fillId="0" borderId="90" xfId="1" applyFont="1" applyBorder="1" applyAlignment="1">
      <alignment horizontal="left" shrinkToFit="1"/>
    </xf>
    <xf numFmtId="20" fontId="3" fillId="0" borderId="2" xfId="1" applyNumberFormat="1" applyFont="1" applyBorder="1" applyAlignment="1">
      <alignment horizontal="center" shrinkToFit="1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2" name="Obrázek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81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18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9080" y="302133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D15" sqref="D15"/>
    </sheetView>
  </sheetViews>
  <sheetFormatPr defaultRowHeight="1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35.42578125" bestFit="1" customWidth="1"/>
    <col min="7" max="7" width="6.2851562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35.42578125" bestFit="1" customWidth="1"/>
    <col min="263" max="263" width="6.2851562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35.42578125" bestFit="1" customWidth="1"/>
    <col min="519" max="519" width="6.2851562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35.42578125" bestFit="1" customWidth="1"/>
    <col min="775" max="775" width="6.2851562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35.42578125" bestFit="1" customWidth="1"/>
    <col min="1031" max="1031" width="6.2851562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35.42578125" bestFit="1" customWidth="1"/>
    <col min="1287" max="1287" width="6.2851562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35.42578125" bestFit="1" customWidth="1"/>
    <col min="1543" max="1543" width="6.2851562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35.42578125" bestFit="1" customWidth="1"/>
    <col min="1799" max="1799" width="6.2851562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35.42578125" bestFit="1" customWidth="1"/>
    <col min="2055" max="2055" width="6.2851562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35.42578125" bestFit="1" customWidth="1"/>
    <col min="2311" max="2311" width="6.2851562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35.42578125" bestFit="1" customWidth="1"/>
    <col min="2567" max="2567" width="6.2851562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35.42578125" bestFit="1" customWidth="1"/>
    <col min="2823" max="2823" width="6.2851562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35.42578125" bestFit="1" customWidth="1"/>
    <col min="3079" max="3079" width="6.2851562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35.42578125" bestFit="1" customWidth="1"/>
    <col min="3335" max="3335" width="6.2851562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35.42578125" bestFit="1" customWidth="1"/>
    <col min="3591" max="3591" width="6.2851562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35.42578125" bestFit="1" customWidth="1"/>
    <col min="3847" max="3847" width="6.2851562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35.42578125" bestFit="1" customWidth="1"/>
    <col min="4103" max="4103" width="6.2851562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35.42578125" bestFit="1" customWidth="1"/>
    <col min="4359" max="4359" width="6.2851562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35.42578125" bestFit="1" customWidth="1"/>
    <col min="4615" max="4615" width="6.2851562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35.42578125" bestFit="1" customWidth="1"/>
    <col min="4871" max="4871" width="6.2851562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35.42578125" bestFit="1" customWidth="1"/>
    <col min="5127" max="5127" width="6.2851562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35.42578125" bestFit="1" customWidth="1"/>
    <col min="5383" max="5383" width="6.2851562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35.42578125" bestFit="1" customWidth="1"/>
    <col min="5639" max="5639" width="6.2851562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35.42578125" bestFit="1" customWidth="1"/>
    <col min="5895" max="5895" width="6.2851562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35.42578125" bestFit="1" customWidth="1"/>
    <col min="6151" max="6151" width="6.2851562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35.42578125" bestFit="1" customWidth="1"/>
    <col min="6407" max="6407" width="6.2851562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35.42578125" bestFit="1" customWidth="1"/>
    <col min="6663" max="6663" width="6.2851562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35.42578125" bestFit="1" customWidth="1"/>
    <col min="6919" max="6919" width="6.2851562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35.42578125" bestFit="1" customWidth="1"/>
    <col min="7175" max="7175" width="6.2851562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35.42578125" bestFit="1" customWidth="1"/>
    <col min="7431" max="7431" width="6.2851562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35.42578125" bestFit="1" customWidth="1"/>
    <col min="7687" max="7687" width="6.2851562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35.42578125" bestFit="1" customWidth="1"/>
    <col min="7943" max="7943" width="6.2851562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35.42578125" bestFit="1" customWidth="1"/>
    <col min="8199" max="8199" width="6.2851562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35.42578125" bestFit="1" customWidth="1"/>
    <col min="8455" max="8455" width="6.2851562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35.42578125" bestFit="1" customWidth="1"/>
    <col min="8711" max="8711" width="6.2851562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35.42578125" bestFit="1" customWidth="1"/>
    <col min="8967" max="8967" width="6.2851562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35.42578125" bestFit="1" customWidth="1"/>
    <col min="9223" max="9223" width="6.2851562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35.42578125" bestFit="1" customWidth="1"/>
    <col min="9479" max="9479" width="6.2851562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35.42578125" bestFit="1" customWidth="1"/>
    <col min="9735" max="9735" width="6.2851562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35.42578125" bestFit="1" customWidth="1"/>
    <col min="9991" max="9991" width="6.2851562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35.42578125" bestFit="1" customWidth="1"/>
    <col min="10247" max="10247" width="6.2851562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35.42578125" bestFit="1" customWidth="1"/>
    <col min="10503" max="10503" width="6.2851562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35.42578125" bestFit="1" customWidth="1"/>
    <col min="10759" max="10759" width="6.2851562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35.42578125" bestFit="1" customWidth="1"/>
    <col min="11015" max="11015" width="6.2851562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35.42578125" bestFit="1" customWidth="1"/>
    <col min="11271" max="11271" width="6.2851562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35.42578125" bestFit="1" customWidth="1"/>
    <col min="11527" max="11527" width="6.2851562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35.42578125" bestFit="1" customWidth="1"/>
    <col min="11783" max="11783" width="6.2851562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35.42578125" bestFit="1" customWidth="1"/>
    <col min="12039" max="12039" width="6.2851562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35.42578125" bestFit="1" customWidth="1"/>
    <col min="12295" max="12295" width="6.2851562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35.42578125" bestFit="1" customWidth="1"/>
    <col min="12551" max="12551" width="6.2851562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35.42578125" bestFit="1" customWidth="1"/>
    <col min="12807" max="12807" width="6.2851562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35.42578125" bestFit="1" customWidth="1"/>
    <col min="13063" max="13063" width="6.2851562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35.42578125" bestFit="1" customWidth="1"/>
    <col min="13319" max="13319" width="6.2851562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35.42578125" bestFit="1" customWidth="1"/>
    <col min="13575" max="13575" width="6.2851562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35.42578125" bestFit="1" customWidth="1"/>
    <col min="13831" max="13831" width="6.2851562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35.42578125" bestFit="1" customWidth="1"/>
    <col min="14087" max="14087" width="6.2851562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35.42578125" bestFit="1" customWidth="1"/>
    <col min="14343" max="14343" width="6.2851562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35.42578125" bestFit="1" customWidth="1"/>
    <col min="14599" max="14599" width="6.2851562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35.42578125" bestFit="1" customWidth="1"/>
    <col min="14855" max="14855" width="6.2851562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35.42578125" bestFit="1" customWidth="1"/>
    <col min="15111" max="15111" width="6.2851562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35.42578125" bestFit="1" customWidth="1"/>
    <col min="15367" max="15367" width="6.2851562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35.42578125" bestFit="1" customWidth="1"/>
    <col min="15623" max="15623" width="6.2851562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35.42578125" bestFit="1" customWidth="1"/>
    <col min="15879" max="15879" width="6.2851562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35.42578125" bestFit="1" customWidth="1"/>
    <col min="16135" max="16135" width="6.28515625" customWidth="1"/>
    <col min="16137" max="16137" width="15.5703125" customWidth="1"/>
    <col min="16138" max="16138" width="11.140625" customWidth="1"/>
  </cols>
  <sheetData>
    <row r="1" spans="1:10" ht="20.25">
      <c r="A1" s="244" t="s">
        <v>113</v>
      </c>
      <c r="B1" s="244"/>
      <c r="C1" s="244"/>
      <c r="D1" s="244"/>
      <c r="E1" s="244"/>
      <c r="F1" s="244"/>
      <c r="G1" s="244"/>
    </row>
    <row r="2" spans="1:10" ht="15.75" thickBot="1">
      <c r="A2" s="53"/>
      <c r="B2" s="53" t="s">
        <v>71</v>
      </c>
      <c r="C2" s="53" t="s">
        <v>21</v>
      </c>
      <c r="D2" s="53" t="s">
        <v>33</v>
      </c>
      <c r="E2" s="53" t="s">
        <v>22</v>
      </c>
      <c r="F2" s="53" t="s">
        <v>72</v>
      </c>
      <c r="G2" s="53"/>
    </row>
    <row r="3" spans="1:10">
      <c r="A3" s="54">
        <v>1</v>
      </c>
      <c r="B3" s="55">
        <v>42895</v>
      </c>
      <c r="C3" s="54">
        <v>1</v>
      </c>
      <c r="D3" s="54">
        <v>1</v>
      </c>
      <c r="E3" s="227" t="s">
        <v>88</v>
      </c>
      <c r="F3" t="s">
        <v>89</v>
      </c>
    </row>
    <row r="4" spans="1:10">
      <c r="A4" s="54">
        <v>2</v>
      </c>
      <c r="B4" s="56">
        <v>42896</v>
      </c>
      <c r="C4" s="57">
        <v>2</v>
      </c>
      <c r="D4" s="57">
        <v>2</v>
      </c>
      <c r="E4" s="59" t="s">
        <v>86</v>
      </c>
      <c r="F4" t="s">
        <v>91</v>
      </c>
    </row>
    <row r="5" spans="1:10">
      <c r="A5" s="54">
        <v>3</v>
      </c>
      <c r="B5" s="56">
        <v>42897</v>
      </c>
      <c r="C5" s="57">
        <v>1</v>
      </c>
      <c r="D5" s="57">
        <v>1</v>
      </c>
      <c r="E5" s="59" t="s">
        <v>92</v>
      </c>
      <c r="F5" t="s">
        <v>93</v>
      </c>
      <c r="G5" s="58"/>
      <c r="H5" s="58"/>
    </row>
    <row r="6" spans="1:10">
      <c r="A6" s="54">
        <v>4</v>
      </c>
      <c r="B6" s="56">
        <v>42898</v>
      </c>
      <c r="C6" s="57">
        <v>1</v>
      </c>
      <c r="D6" s="57">
        <v>1</v>
      </c>
      <c r="E6" s="59" t="s">
        <v>94</v>
      </c>
      <c r="F6" t="s">
        <v>95</v>
      </c>
    </row>
    <row r="7" spans="1:10" s="60" customFormat="1">
      <c r="A7" s="54">
        <v>5</v>
      </c>
      <c r="B7" s="56">
        <v>42899</v>
      </c>
      <c r="C7" s="57">
        <v>3</v>
      </c>
      <c r="D7" s="57">
        <v>3</v>
      </c>
      <c r="E7" s="59" t="s">
        <v>87</v>
      </c>
      <c r="F7" t="s">
        <v>96</v>
      </c>
      <c r="G7"/>
      <c r="I7"/>
      <c r="J7"/>
    </row>
    <row r="8" spans="1:10" ht="15" customHeight="1">
      <c r="A8" s="54">
        <v>6</v>
      </c>
      <c r="B8" s="56">
        <v>42900</v>
      </c>
      <c r="C8" s="57">
        <v>1</v>
      </c>
      <c r="D8" s="57">
        <v>1</v>
      </c>
      <c r="E8" s="59" t="s">
        <v>97</v>
      </c>
      <c r="F8" t="s">
        <v>98</v>
      </c>
    </row>
    <row r="9" spans="1:10">
      <c r="A9" s="54">
        <v>7</v>
      </c>
      <c r="B9" s="56">
        <v>42900</v>
      </c>
      <c r="C9" s="57">
        <v>1</v>
      </c>
      <c r="D9" s="57">
        <v>1</v>
      </c>
      <c r="E9" s="59" t="s">
        <v>99</v>
      </c>
      <c r="F9" t="s">
        <v>100</v>
      </c>
    </row>
    <row r="10" spans="1:10">
      <c r="A10" s="54">
        <v>8</v>
      </c>
      <c r="B10" s="56">
        <v>42901</v>
      </c>
      <c r="C10" s="57">
        <v>1</v>
      </c>
      <c r="D10" s="57">
        <v>1</v>
      </c>
      <c r="E10" s="59" t="s">
        <v>101</v>
      </c>
      <c r="F10" t="s">
        <v>102</v>
      </c>
    </row>
    <row r="11" spans="1:10">
      <c r="A11" s="54">
        <v>9</v>
      </c>
      <c r="B11" s="56">
        <v>42901</v>
      </c>
      <c r="C11" s="57">
        <v>1</v>
      </c>
      <c r="D11" s="57">
        <v>1</v>
      </c>
      <c r="E11" s="59" t="s">
        <v>32</v>
      </c>
      <c r="F11" t="s">
        <v>23</v>
      </c>
      <c r="G11" s="60"/>
    </row>
    <row r="12" spans="1:10">
      <c r="A12" s="54">
        <v>10</v>
      </c>
      <c r="B12" s="56">
        <v>42901</v>
      </c>
      <c r="C12" s="57">
        <v>1</v>
      </c>
      <c r="D12" s="57">
        <v>1</v>
      </c>
      <c r="E12" s="59" t="s">
        <v>36</v>
      </c>
      <c r="F12" t="s">
        <v>103</v>
      </c>
      <c r="G12" s="60"/>
    </row>
    <row r="13" spans="1:10">
      <c r="A13" s="216">
        <v>11</v>
      </c>
      <c r="B13" s="225">
        <v>42902</v>
      </c>
      <c r="C13" s="160">
        <v>2</v>
      </c>
      <c r="D13" s="160">
        <v>2</v>
      </c>
      <c r="E13" s="59" t="s">
        <v>31</v>
      </c>
      <c r="F13" t="s">
        <v>104</v>
      </c>
      <c r="G13" s="60"/>
      <c r="H13" s="58"/>
    </row>
    <row r="14" spans="1:10" ht="13.5" customHeight="1">
      <c r="A14" s="216">
        <v>12</v>
      </c>
      <c r="B14" s="225">
        <v>42905</v>
      </c>
      <c r="C14" s="160">
        <v>1</v>
      </c>
      <c r="D14" s="160">
        <v>0</v>
      </c>
      <c r="E14" s="59" t="s">
        <v>105</v>
      </c>
      <c r="F14" t="s">
        <v>106</v>
      </c>
      <c r="G14" s="60"/>
      <c r="H14" s="58"/>
    </row>
    <row r="15" spans="1:10" ht="13.15" customHeight="1">
      <c r="A15" s="216">
        <v>13</v>
      </c>
      <c r="B15" s="225">
        <v>42905</v>
      </c>
      <c r="C15" s="160">
        <v>1</v>
      </c>
      <c r="D15" s="160">
        <v>0</v>
      </c>
      <c r="E15" s="59" t="s">
        <v>76</v>
      </c>
      <c r="F15" t="s">
        <v>107</v>
      </c>
      <c r="G15" s="60"/>
      <c r="H15" s="58"/>
    </row>
    <row r="16" spans="1:10">
      <c r="A16" s="216">
        <v>14</v>
      </c>
      <c r="B16" s="225">
        <v>42905</v>
      </c>
      <c r="C16" s="160">
        <v>2</v>
      </c>
      <c r="D16" s="160">
        <v>2</v>
      </c>
      <c r="E16" s="59" t="s">
        <v>108</v>
      </c>
      <c r="F16" t="s">
        <v>109</v>
      </c>
      <c r="G16" s="60"/>
      <c r="H16" s="58"/>
    </row>
    <row r="17" spans="1:8">
      <c r="A17" s="216">
        <v>15</v>
      </c>
      <c r="B17" s="225">
        <v>42906</v>
      </c>
      <c r="C17" s="160">
        <v>1</v>
      </c>
      <c r="D17" s="160">
        <v>1</v>
      </c>
      <c r="E17" s="59" t="s">
        <v>110</v>
      </c>
      <c r="F17" t="s">
        <v>111</v>
      </c>
      <c r="G17" s="60"/>
      <c r="H17" s="58"/>
    </row>
    <row r="18" spans="1:8">
      <c r="A18" s="59"/>
      <c r="B18" s="59"/>
      <c r="C18" s="160">
        <f>SUM(C3:C17)</f>
        <v>20</v>
      </c>
      <c r="D18" s="61">
        <f>SUM(D3:D17)</f>
        <v>18</v>
      </c>
      <c r="E18" s="59"/>
    </row>
    <row r="19" spans="1:8">
      <c r="B19" s="59"/>
      <c r="C19" s="59"/>
      <c r="D19" s="59"/>
      <c r="E19" s="59" t="s">
        <v>154</v>
      </c>
    </row>
    <row r="20" spans="1:8" ht="13.15" customHeight="1">
      <c r="A20" s="62"/>
      <c r="B20" s="226"/>
      <c r="C20" s="226"/>
      <c r="D20" s="161"/>
      <c r="E20" s="161"/>
      <c r="F20" s="62"/>
    </row>
    <row r="21" spans="1:8">
      <c r="A21" s="62"/>
      <c r="B21" s="62"/>
      <c r="C21" s="62"/>
      <c r="D21" s="62"/>
      <c r="E21" s="161"/>
      <c r="F21" s="62"/>
    </row>
    <row r="22" spans="1:8">
      <c r="A22" s="62"/>
      <c r="B22" s="62" t="s">
        <v>90</v>
      </c>
      <c r="C22" s="62"/>
      <c r="D22" s="62"/>
      <c r="E22" s="62"/>
      <c r="F22" s="62"/>
    </row>
    <row r="23" spans="1:8">
      <c r="A23" s="62"/>
      <c r="B23" s="62"/>
      <c r="C23" s="62"/>
      <c r="D23" s="62"/>
      <c r="E23" s="62"/>
      <c r="F23" s="62"/>
    </row>
    <row r="24" spans="1:8">
      <c r="F24" s="62"/>
    </row>
    <row r="26" spans="1:8">
      <c r="B26" t="s">
        <v>112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E92"/>
  <sheetViews>
    <sheetView showGridLines="0" workbookViewId="0">
      <selection activeCell="X10" sqref="X10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288" t="str">
        <f>'Nasazení do skupin'!B2</f>
        <v>43. BOTAS MČR dorostu trojice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90"/>
      <c r="M2" s="290"/>
      <c r="N2" s="290"/>
      <c r="O2" s="289"/>
      <c r="P2" s="289"/>
      <c r="Q2" s="289"/>
      <c r="R2" s="289"/>
      <c r="S2" s="289"/>
      <c r="T2" s="289"/>
      <c r="U2" s="291"/>
    </row>
    <row r="3" spans="1:29" ht="15.75" thickBot="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4"/>
    </row>
    <row r="4" spans="1:29" ht="32.25" customHeight="1" thickBot="1">
      <c r="A4" s="304" t="s">
        <v>0</v>
      </c>
      <c r="B4" s="305"/>
      <c r="C4" s="295" t="str">
        <f>'Nasazení do skupin'!B3</f>
        <v>Rychnovek 6.7.2017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</row>
    <row r="5" spans="1:29">
      <c r="A5" s="306"/>
      <c r="B5" s="307"/>
      <c r="C5" s="289">
        <v>1</v>
      </c>
      <c r="D5" s="289"/>
      <c r="E5" s="291"/>
      <c r="F5" s="288">
        <v>2</v>
      </c>
      <c r="G5" s="289"/>
      <c r="H5" s="291"/>
      <c r="I5" s="288">
        <v>3</v>
      </c>
      <c r="J5" s="289"/>
      <c r="K5" s="291"/>
      <c r="L5" s="288">
        <v>4</v>
      </c>
      <c r="M5" s="289"/>
      <c r="N5" s="291"/>
      <c r="O5" s="288">
        <v>5</v>
      </c>
      <c r="P5" s="289"/>
      <c r="Q5" s="291"/>
      <c r="R5" s="298" t="s">
        <v>1</v>
      </c>
      <c r="S5" s="299"/>
      <c r="T5" s="300"/>
      <c r="U5" s="194" t="s">
        <v>2</v>
      </c>
    </row>
    <row r="6" spans="1:29" ht="15.75" thickBot="1">
      <c r="A6" s="308"/>
      <c r="B6" s="309"/>
      <c r="C6" s="322"/>
      <c r="D6" s="322"/>
      <c r="E6" s="323"/>
      <c r="F6" s="292"/>
      <c r="G6" s="293"/>
      <c r="H6" s="294"/>
      <c r="I6" s="292"/>
      <c r="J6" s="293"/>
      <c r="K6" s="294"/>
      <c r="L6" s="292"/>
      <c r="M6" s="293"/>
      <c r="N6" s="294"/>
      <c r="O6" s="292"/>
      <c r="P6" s="293"/>
      <c r="Q6" s="294"/>
      <c r="R6" s="301" t="s">
        <v>3</v>
      </c>
      <c r="S6" s="302"/>
      <c r="T6" s="303"/>
      <c r="U6" s="195" t="s">
        <v>4</v>
      </c>
    </row>
    <row r="7" spans="1:29" ht="15" customHeight="1">
      <c r="A7" s="310">
        <v>1</v>
      </c>
      <c r="B7" s="313" t="str">
        <f>'Nasazení do skupin'!B19</f>
        <v>TJ Dynamo České Budějovice "A"</v>
      </c>
      <c r="C7" s="324"/>
      <c r="D7" s="325"/>
      <c r="E7" s="326"/>
      <c r="F7" s="318"/>
      <c r="G7" s="320"/>
      <c r="H7" s="333"/>
      <c r="I7" s="318"/>
      <c r="J7" s="320"/>
      <c r="K7" s="333"/>
      <c r="L7" s="163"/>
      <c r="M7" s="163"/>
      <c r="N7" s="163"/>
      <c r="O7" s="318"/>
      <c r="P7" s="320"/>
      <c r="Q7" s="333"/>
      <c r="R7" s="286"/>
      <c r="S7" s="276"/>
      <c r="T7" s="278"/>
      <c r="U7" s="280"/>
      <c r="AB7" s="32"/>
    </row>
    <row r="8" spans="1:29" ht="15.75" customHeight="1" thickBot="1">
      <c r="A8" s="311"/>
      <c r="B8" s="314"/>
      <c r="C8" s="327"/>
      <c r="D8" s="328"/>
      <c r="E8" s="329"/>
      <c r="F8" s="319"/>
      <c r="G8" s="321"/>
      <c r="H8" s="334"/>
      <c r="I8" s="319"/>
      <c r="J8" s="321"/>
      <c r="K8" s="334"/>
      <c r="L8" s="191"/>
      <c r="M8" s="191"/>
      <c r="N8" s="191"/>
      <c r="O8" s="319"/>
      <c r="P8" s="321"/>
      <c r="Q8" s="334"/>
      <c r="R8" s="287"/>
      <c r="S8" s="277"/>
      <c r="T8" s="279"/>
      <c r="U8" s="281"/>
    </row>
    <row r="9" spans="1:29" ht="15" customHeight="1">
      <c r="A9" s="311"/>
      <c r="B9" s="314"/>
      <c r="C9" s="327"/>
      <c r="D9" s="328"/>
      <c r="E9" s="329"/>
      <c r="F9" s="316"/>
      <c r="G9" s="337"/>
      <c r="H9" s="335"/>
      <c r="I9" s="316"/>
      <c r="J9" s="337"/>
      <c r="K9" s="335"/>
      <c r="L9" s="192"/>
      <c r="M9" s="192"/>
      <c r="N9" s="192"/>
      <c r="O9" s="316"/>
      <c r="P9" s="337"/>
      <c r="Q9" s="335"/>
      <c r="R9" s="270"/>
      <c r="S9" s="272"/>
      <c r="T9" s="274"/>
      <c r="U9" s="284"/>
      <c r="AA9" s="32"/>
      <c r="AB9" s="32"/>
      <c r="AC9" s="32"/>
    </row>
    <row r="10" spans="1:29" ht="15.75" customHeight="1" thickBot="1">
      <c r="A10" s="312"/>
      <c r="B10" s="315"/>
      <c r="C10" s="330"/>
      <c r="D10" s="331"/>
      <c r="E10" s="332"/>
      <c r="F10" s="316"/>
      <c r="G10" s="337"/>
      <c r="H10" s="335"/>
      <c r="I10" s="317"/>
      <c r="J10" s="338"/>
      <c r="K10" s="336"/>
      <c r="L10" s="193"/>
      <c r="M10" s="193"/>
      <c r="N10" s="193"/>
      <c r="O10" s="317"/>
      <c r="P10" s="338"/>
      <c r="Q10" s="336"/>
      <c r="R10" s="271"/>
      <c r="S10" s="273"/>
      <c r="T10" s="275"/>
      <c r="U10" s="285"/>
      <c r="AA10" s="32"/>
      <c r="AB10" s="32"/>
      <c r="AC10" s="32"/>
    </row>
    <row r="11" spans="1:29" ht="15" customHeight="1">
      <c r="A11" s="310">
        <v>2</v>
      </c>
      <c r="B11" s="313" t="str">
        <f>'Nasazení do skupin'!B20</f>
        <v>Tělovýchovná jednota Radomyšl, z.s.</v>
      </c>
      <c r="C11" s="318"/>
      <c r="D11" s="320"/>
      <c r="E11" s="320"/>
      <c r="F11" s="367" t="s">
        <v>34</v>
      </c>
      <c r="G11" s="368"/>
      <c r="H11" s="369"/>
      <c r="I11" s="320"/>
      <c r="J11" s="320"/>
      <c r="K11" s="333"/>
      <c r="L11" s="163"/>
      <c r="M11" s="163"/>
      <c r="N11" s="163"/>
      <c r="O11" s="318"/>
      <c r="P11" s="320"/>
      <c r="Q11" s="333"/>
      <c r="R11" s="286"/>
      <c r="S11" s="276"/>
      <c r="T11" s="278"/>
      <c r="U11" s="280"/>
    </row>
    <row r="12" spans="1:29" ht="15.75" customHeight="1" thickBot="1">
      <c r="A12" s="311"/>
      <c r="B12" s="314"/>
      <c r="C12" s="319"/>
      <c r="D12" s="321"/>
      <c r="E12" s="321"/>
      <c r="F12" s="370"/>
      <c r="G12" s="371"/>
      <c r="H12" s="372"/>
      <c r="I12" s="321"/>
      <c r="J12" s="321"/>
      <c r="K12" s="334"/>
      <c r="L12" s="191"/>
      <c r="M12" s="191"/>
      <c r="N12" s="191"/>
      <c r="O12" s="319"/>
      <c r="P12" s="321"/>
      <c r="Q12" s="334"/>
      <c r="R12" s="287"/>
      <c r="S12" s="277"/>
      <c r="T12" s="279"/>
      <c r="U12" s="281"/>
    </row>
    <row r="13" spans="1:29" ht="15" customHeight="1">
      <c r="A13" s="311"/>
      <c r="B13" s="314"/>
      <c r="C13" s="316"/>
      <c r="D13" s="337"/>
      <c r="E13" s="337"/>
      <c r="F13" s="370"/>
      <c r="G13" s="371"/>
      <c r="H13" s="372"/>
      <c r="I13" s="337"/>
      <c r="J13" s="337"/>
      <c r="K13" s="335"/>
      <c r="L13" s="192"/>
      <c r="M13" s="192"/>
      <c r="N13" s="192"/>
      <c r="O13" s="316"/>
      <c r="P13" s="337"/>
      <c r="Q13" s="335"/>
      <c r="R13" s="270"/>
      <c r="S13" s="272"/>
      <c r="T13" s="274"/>
      <c r="U13" s="284"/>
    </row>
    <row r="14" spans="1:29" ht="15.75" customHeight="1" thickBot="1">
      <c r="A14" s="312"/>
      <c r="B14" s="315"/>
      <c r="C14" s="317"/>
      <c r="D14" s="338"/>
      <c r="E14" s="338"/>
      <c r="F14" s="373"/>
      <c r="G14" s="374"/>
      <c r="H14" s="375"/>
      <c r="I14" s="337"/>
      <c r="J14" s="337"/>
      <c r="K14" s="335"/>
      <c r="L14" s="192"/>
      <c r="M14" s="192"/>
      <c r="N14" s="192"/>
      <c r="O14" s="317"/>
      <c r="P14" s="338"/>
      <c r="Q14" s="336"/>
      <c r="R14" s="271"/>
      <c r="S14" s="273"/>
      <c r="T14" s="275"/>
      <c r="U14" s="285"/>
    </row>
    <row r="15" spans="1:29" ht="15" customHeight="1">
      <c r="A15" s="310">
        <v>3</v>
      </c>
      <c r="B15" s="313" t="str">
        <f>'Nasazení do skupin'!B21</f>
        <v>TJ Spartak MSEM Přerov - oddíl nohejbalu</v>
      </c>
      <c r="C15" s="318"/>
      <c r="D15" s="320"/>
      <c r="E15" s="333"/>
      <c r="F15" s="366"/>
      <c r="G15" s="350"/>
      <c r="H15" s="350"/>
      <c r="I15" s="357"/>
      <c r="J15" s="358"/>
      <c r="K15" s="359"/>
      <c r="L15" s="318"/>
      <c r="M15" s="320"/>
      <c r="N15" s="333"/>
      <c r="O15" s="353"/>
      <c r="P15" s="353"/>
      <c r="Q15" s="348"/>
      <c r="R15" s="286"/>
      <c r="S15" s="276"/>
      <c r="T15" s="278"/>
      <c r="U15" s="280"/>
    </row>
    <row r="16" spans="1:29" ht="15.75" customHeight="1" thickBot="1">
      <c r="A16" s="311"/>
      <c r="B16" s="314"/>
      <c r="C16" s="319"/>
      <c r="D16" s="321"/>
      <c r="E16" s="334"/>
      <c r="F16" s="319"/>
      <c r="G16" s="321"/>
      <c r="H16" s="321"/>
      <c r="I16" s="360"/>
      <c r="J16" s="361"/>
      <c r="K16" s="362"/>
      <c r="L16" s="319"/>
      <c r="M16" s="321"/>
      <c r="N16" s="334"/>
      <c r="O16" s="354"/>
      <c r="P16" s="354"/>
      <c r="Q16" s="349"/>
      <c r="R16" s="287"/>
      <c r="S16" s="277"/>
      <c r="T16" s="279"/>
      <c r="U16" s="281"/>
    </row>
    <row r="17" spans="1:31" ht="15" customHeight="1">
      <c r="A17" s="311"/>
      <c r="B17" s="314"/>
      <c r="C17" s="316"/>
      <c r="D17" s="337"/>
      <c r="E17" s="335"/>
      <c r="F17" s="316"/>
      <c r="G17" s="337"/>
      <c r="H17" s="337"/>
      <c r="I17" s="360"/>
      <c r="J17" s="361"/>
      <c r="K17" s="362"/>
      <c r="L17" s="316"/>
      <c r="M17" s="337"/>
      <c r="N17" s="335"/>
      <c r="O17" s="355"/>
      <c r="P17" s="355"/>
      <c r="Q17" s="351"/>
      <c r="R17" s="270"/>
      <c r="S17" s="272"/>
      <c r="T17" s="274"/>
      <c r="U17" s="284"/>
    </row>
    <row r="18" spans="1:31" ht="15.75" customHeight="1" thickBot="1">
      <c r="A18" s="312"/>
      <c r="B18" s="315"/>
      <c r="C18" s="317"/>
      <c r="D18" s="338"/>
      <c r="E18" s="336"/>
      <c r="F18" s="317"/>
      <c r="G18" s="338"/>
      <c r="H18" s="338"/>
      <c r="I18" s="363"/>
      <c r="J18" s="364"/>
      <c r="K18" s="365"/>
      <c r="L18" s="317"/>
      <c r="M18" s="338"/>
      <c r="N18" s="336"/>
      <c r="O18" s="356"/>
      <c r="P18" s="356"/>
      <c r="Q18" s="352"/>
      <c r="R18" s="271"/>
      <c r="S18" s="273"/>
      <c r="T18" s="275"/>
      <c r="U18" s="285"/>
    </row>
    <row r="19" spans="1:31" ht="15" customHeight="1">
      <c r="A19" s="310">
        <v>4</v>
      </c>
      <c r="B19" s="313" t="str">
        <f>'Nasazení do skupin'!B22</f>
        <v>NK CLIMAX Vsetín "B"</v>
      </c>
      <c r="C19" s="318"/>
      <c r="D19" s="320"/>
      <c r="E19" s="333"/>
      <c r="F19" s="318"/>
      <c r="G19" s="320"/>
      <c r="H19" s="333"/>
      <c r="I19" s="366"/>
      <c r="J19" s="350"/>
      <c r="K19" s="350"/>
      <c r="L19" s="339">
        <v>2017</v>
      </c>
      <c r="M19" s="340"/>
      <c r="N19" s="341"/>
      <c r="O19" s="318"/>
      <c r="P19" s="320"/>
      <c r="Q19" s="333"/>
      <c r="R19" s="276"/>
      <c r="S19" s="276"/>
      <c r="T19" s="278"/>
      <c r="U19" s="280"/>
    </row>
    <row r="20" spans="1:31" ht="15.75" customHeight="1" thickBot="1">
      <c r="A20" s="311"/>
      <c r="B20" s="314"/>
      <c r="C20" s="319"/>
      <c r="D20" s="321"/>
      <c r="E20" s="334"/>
      <c r="F20" s="319"/>
      <c r="G20" s="321"/>
      <c r="H20" s="334"/>
      <c r="I20" s="319"/>
      <c r="J20" s="321"/>
      <c r="K20" s="321"/>
      <c r="L20" s="342"/>
      <c r="M20" s="343"/>
      <c r="N20" s="344"/>
      <c r="O20" s="319"/>
      <c r="P20" s="321"/>
      <c r="Q20" s="334"/>
      <c r="R20" s="277"/>
      <c r="S20" s="277"/>
      <c r="T20" s="279"/>
      <c r="U20" s="281"/>
    </row>
    <row r="21" spans="1:31" ht="15" customHeight="1">
      <c r="A21" s="311"/>
      <c r="B21" s="314"/>
      <c r="C21" s="316"/>
      <c r="D21" s="337"/>
      <c r="E21" s="335"/>
      <c r="F21" s="316"/>
      <c r="G21" s="337"/>
      <c r="H21" s="335"/>
      <c r="I21" s="316"/>
      <c r="J21" s="337"/>
      <c r="K21" s="337"/>
      <c r="L21" s="342"/>
      <c r="M21" s="343"/>
      <c r="N21" s="344"/>
      <c r="O21" s="316"/>
      <c r="P21" s="337"/>
      <c r="Q21" s="335"/>
      <c r="R21" s="282"/>
      <c r="S21" s="272"/>
      <c r="T21" s="274"/>
      <c r="U21" s="284"/>
    </row>
    <row r="22" spans="1:31" ht="15.75" customHeight="1" thickBot="1">
      <c r="A22" s="312"/>
      <c r="B22" s="315"/>
      <c r="C22" s="317"/>
      <c r="D22" s="338"/>
      <c r="E22" s="336"/>
      <c r="F22" s="317"/>
      <c r="G22" s="338"/>
      <c r="H22" s="336"/>
      <c r="I22" s="317"/>
      <c r="J22" s="338"/>
      <c r="K22" s="338"/>
      <c r="L22" s="345"/>
      <c r="M22" s="346"/>
      <c r="N22" s="347"/>
      <c r="O22" s="317"/>
      <c r="P22" s="338"/>
      <c r="Q22" s="336"/>
      <c r="R22" s="283"/>
      <c r="S22" s="273"/>
      <c r="T22" s="275"/>
      <c r="U22" s="285"/>
    </row>
    <row r="23" spans="1:31" ht="15" customHeight="1">
      <c r="A23" s="310">
        <v>5</v>
      </c>
      <c r="B23" s="313" t="str">
        <f>'Nasazení do skupin'!B23</f>
        <v>TJ Peklo nad Zdobnicí</v>
      </c>
      <c r="C23" s="318"/>
      <c r="D23" s="320"/>
      <c r="E23" s="333"/>
      <c r="F23" s="318"/>
      <c r="G23" s="320"/>
      <c r="H23" s="333"/>
      <c r="I23" s="318"/>
      <c r="J23" s="320"/>
      <c r="K23" s="333"/>
      <c r="L23" s="163"/>
      <c r="M23" s="163"/>
      <c r="N23" s="163"/>
      <c r="O23" s="339"/>
      <c r="P23" s="340"/>
      <c r="Q23" s="341"/>
      <c r="R23" s="276"/>
      <c r="S23" s="276"/>
      <c r="T23" s="278"/>
      <c r="U23" s="280"/>
    </row>
    <row r="24" spans="1:31" ht="15.75" customHeight="1" thickBot="1">
      <c r="A24" s="311"/>
      <c r="B24" s="314"/>
      <c r="C24" s="319"/>
      <c r="D24" s="321"/>
      <c r="E24" s="334"/>
      <c r="F24" s="319"/>
      <c r="G24" s="321"/>
      <c r="H24" s="334"/>
      <c r="I24" s="319"/>
      <c r="J24" s="321"/>
      <c r="K24" s="334"/>
      <c r="L24" s="191"/>
      <c r="M24" s="191"/>
      <c r="N24" s="191"/>
      <c r="O24" s="342"/>
      <c r="P24" s="343"/>
      <c r="Q24" s="344"/>
      <c r="R24" s="277"/>
      <c r="S24" s="277"/>
      <c r="T24" s="279"/>
      <c r="U24" s="281"/>
    </row>
    <row r="25" spans="1:31" ht="15" customHeight="1">
      <c r="A25" s="311"/>
      <c r="B25" s="314"/>
      <c r="C25" s="316"/>
      <c r="D25" s="337"/>
      <c r="E25" s="335"/>
      <c r="F25" s="316"/>
      <c r="G25" s="337"/>
      <c r="H25" s="335"/>
      <c r="I25" s="316"/>
      <c r="J25" s="337"/>
      <c r="K25" s="335"/>
      <c r="L25" s="192"/>
      <c r="M25" s="192"/>
      <c r="N25" s="192"/>
      <c r="O25" s="342"/>
      <c r="P25" s="343"/>
      <c r="Q25" s="344"/>
      <c r="R25" s="282"/>
      <c r="S25" s="272"/>
      <c r="T25" s="274"/>
      <c r="U25" s="284"/>
    </row>
    <row r="26" spans="1:31" ht="15.75" customHeight="1" thickBot="1">
      <c r="A26" s="312"/>
      <c r="B26" s="315"/>
      <c r="C26" s="317"/>
      <c r="D26" s="338"/>
      <c r="E26" s="336"/>
      <c r="F26" s="317"/>
      <c r="G26" s="338"/>
      <c r="H26" s="336"/>
      <c r="I26" s="317"/>
      <c r="J26" s="338"/>
      <c r="K26" s="336"/>
      <c r="L26" s="193"/>
      <c r="M26" s="193"/>
      <c r="N26" s="193"/>
      <c r="O26" s="345"/>
      <c r="P26" s="346"/>
      <c r="Q26" s="347"/>
      <c r="R26" s="283"/>
      <c r="S26" s="273"/>
      <c r="T26" s="275"/>
      <c r="U26" s="285"/>
    </row>
    <row r="27" spans="1:31" ht="15" customHeight="1">
      <c r="A27" s="267"/>
      <c r="B27" s="266"/>
      <c r="C27" s="266"/>
      <c r="D27" s="269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33"/>
      <c r="S27" s="34"/>
      <c r="T27" s="34"/>
      <c r="U27" s="35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267"/>
      <c r="B28" s="266"/>
      <c r="C28" s="266"/>
      <c r="D28" s="269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36"/>
      <c r="S28" s="34"/>
      <c r="T28" s="32"/>
      <c r="U28" s="35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15" customHeight="1">
      <c r="A29" s="267"/>
      <c r="B29" s="266"/>
      <c r="C29" s="266"/>
      <c r="D29" s="269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33"/>
      <c r="S29" s="34"/>
      <c r="T29" s="34"/>
      <c r="U29" s="35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15" customHeight="1">
      <c r="A30" s="267"/>
      <c r="B30" s="266"/>
      <c r="C30" s="266"/>
      <c r="D30" s="269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36"/>
      <c r="S30" s="34"/>
      <c r="T30" s="32"/>
      <c r="U30" s="35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267"/>
      <c r="B31" s="266"/>
      <c r="C31" s="266"/>
      <c r="D31" s="269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33"/>
      <c r="S31" s="34"/>
      <c r="T31" s="34"/>
      <c r="U31" s="35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267"/>
      <c r="B32" s="266"/>
      <c r="C32" s="266"/>
      <c r="D32" s="269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36"/>
      <c r="S32" s="34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267"/>
      <c r="B33" s="266"/>
      <c r="C33" s="266"/>
      <c r="D33" s="269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33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267"/>
      <c r="B34" s="266"/>
      <c r="C34" s="266"/>
      <c r="D34" s="269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36"/>
      <c r="S34" s="34"/>
      <c r="T34" s="32"/>
      <c r="U34" s="35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267"/>
      <c r="B35" s="266"/>
      <c r="C35" s="266"/>
      <c r="D35" s="269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33"/>
      <c r="S35" s="34"/>
      <c r="T35" s="34"/>
      <c r="U35" s="35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267"/>
      <c r="B36" s="266"/>
      <c r="C36" s="266"/>
      <c r="D36" s="269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36"/>
      <c r="S36" s="34"/>
      <c r="T36" s="32"/>
      <c r="U36" s="35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3.25">
      <c r="S37" s="268"/>
      <c r="T37" s="268"/>
      <c r="U37" s="196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</row>
    <row r="39" spans="1:57"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</row>
    <row r="40" spans="1:57"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  <c r="BB40" s="265"/>
      <c r="BC40" s="265"/>
      <c r="BD40" s="265"/>
      <c r="BE40" s="265"/>
    </row>
    <row r="41" spans="1:57" ht="20.25">
      <c r="W41" s="264"/>
      <c r="X41" s="264"/>
      <c r="Y41" s="264"/>
      <c r="Z41" s="264"/>
      <c r="AA41" s="264"/>
      <c r="AB41" s="264"/>
      <c r="AC41" s="264"/>
      <c r="AD41" s="261"/>
      <c r="AE41" s="261"/>
      <c r="AF41" s="261"/>
      <c r="AG41" s="261"/>
      <c r="AH41" s="261"/>
      <c r="AI41" s="261"/>
      <c r="AJ41" s="1"/>
      <c r="AK41" s="1"/>
      <c r="AL41" s="264"/>
      <c r="AM41" s="264"/>
      <c r="AN41" s="264"/>
      <c r="AO41" s="264"/>
      <c r="AP41" s="264"/>
      <c r="AQ41" s="264"/>
      <c r="AR41" s="5"/>
      <c r="AS41" s="4"/>
      <c r="AT41" s="4"/>
      <c r="AU41" s="4"/>
      <c r="AV41" s="4"/>
      <c r="AW41" s="4"/>
      <c r="AX41" s="264"/>
      <c r="AY41" s="264"/>
      <c r="AZ41" s="264"/>
      <c r="BA41" s="264"/>
      <c r="BB41" s="1"/>
      <c r="BC41" s="1"/>
      <c r="BD41" s="1"/>
      <c r="BE41" s="1"/>
    </row>
    <row r="43" spans="1:57" ht="20.25">
      <c r="W43" s="261"/>
      <c r="X43" s="261"/>
      <c r="Y43" s="261"/>
      <c r="Z43" s="261"/>
      <c r="AA43" s="261"/>
      <c r="AB43" s="261"/>
      <c r="AC43" s="261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1"/>
      <c r="AO43" s="261"/>
      <c r="AP43" s="261"/>
      <c r="AQ43" s="261"/>
      <c r="AR43" s="261"/>
      <c r="AS43" s="261"/>
      <c r="AT43" s="261"/>
      <c r="AU43" s="261"/>
      <c r="AV43" s="262"/>
      <c r="AW43" s="262"/>
      <c r="AX43" s="262"/>
      <c r="AY43" s="262"/>
      <c r="AZ43" s="262"/>
      <c r="BA43" s="262"/>
      <c r="BB43" s="262"/>
      <c r="BC43" s="262"/>
      <c r="BD43" s="262"/>
      <c r="BE43" s="262"/>
    </row>
    <row r="46" spans="1:57" ht="15.75">
      <c r="W46" s="263"/>
      <c r="X46" s="263"/>
      <c r="Y46" s="263"/>
      <c r="Z46" s="263"/>
      <c r="AA46" s="263"/>
      <c r="AB46" s="263"/>
      <c r="AC46" s="2"/>
      <c r="AD46" s="263"/>
      <c r="AE46" s="263"/>
      <c r="AF46" s="2"/>
      <c r="AG46" s="2"/>
      <c r="AH46" s="2"/>
      <c r="AI46" s="263"/>
      <c r="AJ46" s="263"/>
      <c r="AK46" s="263"/>
      <c r="AL46" s="263"/>
      <c r="AM46" s="263"/>
      <c r="AN46" s="263"/>
      <c r="AO46" s="2"/>
      <c r="AP46" s="2"/>
      <c r="AQ46" s="2"/>
      <c r="AR46" s="2"/>
      <c r="AS46" s="2"/>
      <c r="AT46" s="2"/>
      <c r="AU46" s="263"/>
      <c r="AV46" s="263"/>
      <c r="AW46" s="263"/>
      <c r="AX46" s="263"/>
      <c r="AY46" s="263"/>
      <c r="AZ46" s="263"/>
      <c r="BA46" s="2"/>
      <c r="BB46" s="2"/>
      <c r="BC46" s="2"/>
      <c r="BD46" s="2"/>
      <c r="BE46" s="2"/>
    </row>
    <row r="49" spans="23:57" ht="15" customHeight="1"/>
    <row r="53" spans="23:57"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</row>
    <row r="54" spans="23:57"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</row>
    <row r="58" spans="23:57" ht="23.25"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65"/>
    </row>
    <row r="59" spans="23:57" ht="20.25">
      <c r="W59" s="264"/>
      <c r="X59" s="264"/>
      <c r="Y59" s="264"/>
      <c r="Z59" s="264"/>
      <c r="AA59" s="264"/>
      <c r="AB59" s="264"/>
      <c r="AC59" s="264"/>
      <c r="AD59" s="261"/>
      <c r="AE59" s="261"/>
      <c r="AF59" s="261"/>
      <c r="AG59" s="261"/>
      <c r="AH59" s="261"/>
      <c r="AI59" s="261"/>
      <c r="AJ59" s="1"/>
      <c r="AK59" s="1"/>
      <c r="AL59" s="264"/>
      <c r="AM59" s="264"/>
      <c r="AN59" s="264"/>
      <c r="AO59" s="264"/>
      <c r="AP59" s="264"/>
      <c r="AQ59" s="264"/>
      <c r="AR59" s="5"/>
      <c r="AS59" s="4"/>
      <c r="AT59" s="4"/>
      <c r="AU59" s="4"/>
      <c r="AV59" s="4"/>
      <c r="AW59" s="4"/>
      <c r="AX59" s="264"/>
      <c r="AY59" s="264"/>
      <c r="AZ59" s="264"/>
      <c r="BA59" s="264"/>
      <c r="BB59" s="1"/>
      <c r="BC59" s="1"/>
      <c r="BD59" s="1"/>
      <c r="BE59" s="1"/>
    </row>
    <row r="61" spans="23:57" ht="20.25">
      <c r="W61" s="261"/>
      <c r="X61" s="261"/>
      <c r="Y61" s="261"/>
      <c r="Z61" s="261"/>
      <c r="AA61" s="261"/>
      <c r="AB61" s="261"/>
      <c r="AC61" s="261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1"/>
      <c r="AO61" s="261"/>
      <c r="AP61" s="261"/>
      <c r="AQ61" s="261"/>
      <c r="AR61" s="261"/>
      <c r="AS61" s="261"/>
      <c r="AT61" s="261"/>
      <c r="AU61" s="261"/>
      <c r="AV61" s="262"/>
      <c r="AW61" s="262"/>
      <c r="AX61" s="262"/>
      <c r="AY61" s="262"/>
      <c r="AZ61" s="262"/>
      <c r="BA61" s="262"/>
      <c r="BB61" s="262"/>
      <c r="BC61" s="262"/>
      <c r="BD61" s="262"/>
      <c r="BE61" s="262"/>
    </row>
    <row r="64" spans="23:57" ht="15.75">
      <c r="W64" s="263"/>
      <c r="X64" s="263"/>
      <c r="Y64" s="263"/>
      <c r="Z64" s="263"/>
      <c r="AA64" s="263"/>
      <c r="AB64" s="263"/>
      <c r="AC64" s="2"/>
      <c r="AD64" s="263"/>
      <c r="AE64" s="263"/>
      <c r="AF64" s="2"/>
      <c r="AG64" s="2"/>
      <c r="AH64" s="2"/>
      <c r="AI64" s="263"/>
      <c r="AJ64" s="263"/>
      <c r="AK64" s="263"/>
      <c r="AL64" s="263"/>
      <c r="AM64" s="263"/>
      <c r="AN64" s="263"/>
      <c r="AO64" s="2"/>
      <c r="AP64" s="2"/>
      <c r="AQ64" s="2"/>
      <c r="AR64" s="2"/>
      <c r="AS64" s="2"/>
      <c r="AT64" s="2"/>
      <c r="AU64" s="263"/>
      <c r="AV64" s="263"/>
      <c r="AW64" s="263"/>
      <c r="AX64" s="263"/>
      <c r="AY64" s="263"/>
      <c r="AZ64" s="263"/>
      <c r="BA64" s="2"/>
      <c r="BB64" s="2"/>
      <c r="BC64" s="2"/>
      <c r="BD64" s="2"/>
      <c r="BE64" s="2"/>
    </row>
    <row r="67" spans="23:57" ht="15" customHeight="1"/>
    <row r="71" spans="23:57"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64"/>
    </row>
    <row r="72" spans="23:57">
      <c r="W72" s="264"/>
      <c r="X72" s="264"/>
      <c r="Y72" s="264"/>
      <c r="Z72" s="264"/>
      <c r="AA72" s="264"/>
      <c r="AB72" s="264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</row>
    <row r="76" spans="23:57" ht="23.25"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  <c r="AQ76" s="265"/>
      <c r="AR76" s="265"/>
      <c r="AS76" s="265"/>
      <c r="AT76" s="265"/>
      <c r="AU76" s="265"/>
      <c r="AV76" s="265"/>
      <c r="AW76" s="265"/>
      <c r="AX76" s="265"/>
      <c r="AY76" s="265"/>
      <c r="AZ76" s="265"/>
      <c r="BA76" s="265"/>
      <c r="BB76" s="265"/>
      <c r="BC76" s="265"/>
      <c r="BD76" s="265"/>
      <c r="BE76" s="265"/>
    </row>
    <row r="78" spans="23:57" ht="23.25"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</row>
    <row r="79" spans="23:57" ht="20.25">
      <c r="W79" s="264"/>
      <c r="X79" s="264"/>
      <c r="Y79" s="264"/>
      <c r="Z79" s="264"/>
      <c r="AA79" s="264"/>
      <c r="AB79" s="264"/>
      <c r="AC79" s="264"/>
      <c r="AD79" s="261"/>
      <c r="AE79" s="261"/>
      <c r="AF79" s="261"/>
      <c r="AG79" s="261"/>
      <c r="AH79" s="261"/>
      <c r="AI79" s="261"/>
      <c r="AJ79" s="1"/>
      <c r="AK79" s="1"/>
      <c r="AL79" s="264"/>
      <c r="AM79" s="264"/>
      <c r="AN79" s="264"/>
      <c r="AO79" s="264"/>
      <c r="AP79" s="264"/>
      <c r="AQ79" s="264"/>
      <c r="AR79" s="5"/>
      <c r="AS79" s="4"/>
      <c r="AT79" s="4"/>
      <c r="AU79" s="4"/>
      <c r="AV79" s="4"/>
      <c r="AW79" s="4"/>
      <c r="AX79" s="264"/>
      <c r="AY79" s="264"/>
      <c r="AZ79" s="264"/>
      <c r="BA79" s="264"/>
      <c r="BB79" s="1"/>
      <c r="BC79" s="1"/>
      <c r="BD79" s="1"/>
      <c r="BE79" s="1"/>
    </row>
    <row r="81" spans="23:57" ht="20.25">
      <c r="W81" s="261"/>
      <c r="X81" s="261"/>
      <c r="Y81" s="261"/>
      <c r="Z81" s="261"/>
      <c r="AA81" s="261"/>
      <c r="AB81" s="261"/>
      <c r="AC81" s="261"/>
      <c r="AD81" s="262"/>
      <c r="AE81" s="262"/>
      <c r="AF81" s="262"/>
      <c r="AG81" s="262"/>
      <c r="AH81" s="262"/>
      <c r="AI81" s="262"/>
      <c r="AJ81" s="262"/>
      <c r="AK81" s="262"/>
      <c r="AL81" s="262"/>
      <c r="AM81" s="262"/>
      <c r="AN81" s="1"/>
      <c r="AO81" s="261"/>
      <c r="AP81" s="261"/>
      <c r="AQ81" s="261"/>
      <c r="AR81" s="261"/>
      <c r="AS81" s="261"/>
      <c r="AT81" s="261"/>
      <c r="AU81" s="261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</row>
    <row r="84" spans="23:57" ht="15.75">
      <c r="W84" s="263"/>
      <c r="X84" s="263"/>
      <c r="Y84" s="263"/>
      <c r="Z84" s="263"/>
      <c r="AA84" s="263"/>
      <c r="AB84" s="263"/>
      <c r="AC84" s="2"/>
      <c r="AD84" s="263"/>
      <c r="AE84" s="263"/>
      <c r="AF84" s="2"/>
      <c r="AG84" s="2"/>
      <c r="AH84" s="2"/>
      <c r="AI84" s="263"/>
      <c r="AJ84" s="263"/>
      <c r="AK84" s="263"/>
      <c r="AL84" s="263"/>
      <c r="AM84" s="263"/>
      <c r="AN84" s="263"/>
      <c r="AO84" s="2"/>
      <c r="AP84" s="2"/>
      <c r="AQ84" s="2"/>
      <c r="AR84" s="2"/>
      <c r="AS84" s="2"/>
      <c r="AT84" s="2"/>
      <c r="AU84" s="263"/>
      <c r="AV84" s="263"/>
      <c r="AW84" s="263"/>
      <c r="AX84" s="263"/>
      <c r="AY84" s="263"/>
      <c r="AZ84" s="263"/>
      <c r="BA84" s="2"/>
      <c r="BB84" s="2"/>
      <c r="BC84" s="2"/>
      <c r="BD84" s="2"/>
      <c r="BE84" s="2"/>
    </row>
    <row r="91" spans="23:57">
      <c r="W91" s="264"/>
      <c r="X91" s="264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  <c r="AP91" s="264"/>
      <c r="AQ91" s="264"/>
      <c r="AR91" s="264"/>
      <c r="AS91" s="264"/>
      <c r="AT91" s="264"/>
      <c r="AU91" s="264"/>
      <c r="AV91" s="264"/>
      <c r="AW91" s="264"/>
      <c r="AX91" s="264"/>
      <c r="AY91" s="264"/>
      <c r="AZ91" s="264"/>
      <c r="BA91" s="264"/>
      <c r="BB91" s="264"/>
      <c r="BC91" s="264"/>
      <c r="BD91" s="264"/>
      <c r="BE91" s="264"/>
    </row>
    <row r="92" spans="23:57"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4"/>
      <c r="AO92" s="264"/>
      <c r="AP92" s="264"/>
      <c r="AQ92" s="264"/>
      <c r="AR92" s="264"/>
      <c r="AS92" s="264"/>
      <c r="AT92" s="264"/>
      <c r="AU92" s="264"/>
      <c r="AV92" s="264"/>
      <c r="AW92" s="264"/>
      <c r="AX92" s="264"/>
      <c r="AY92" s="264"/>
      <c r="AZ92" s="264"/>
      <c r="BA92" s="264"/>
      <c r="BB92" s="264"/>
      <c r="BC92" s="264"/>
      <c r="BD92" s="264"/>
      <c r="BE92" s="264"/>
    </row>
  </sheetData>
  <mergeCells count="232">
    <mergeCell ref="C5:E6"/>
    <mergeCell ref="F5:H6"/>
    <mergeCell ref="I5:K6"/>
    <mergeCell ref="L5:N6"/>
    <mergeCell ref="A4:B6"/>
    <mergeCell ref="A2:U3"/>
    <mergeCell ref="C4:U4"/>
    <mergeCell ref="O5:Q6"/>
    <mergeCell ref="R5:T5"/>
    <mergeCell ref="R6:T6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E15:E16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R9:R10"/>
    <mergeCell ref="O9:O10"/>
    <mergeCell ref="F7:F8"/>
    <mergeCell ref="G7:G8"/>
    <mergeCell ref="H7:H8"/>
    <mergeCell ref="B7:B10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L17:L18"/>
    <mergeCell ref="Q17:Q18"/>
    <mergeCell ref="R17:R18"/>
    <mergeCell ref="D25:D26"/>
    <mergeCell ref="A15:A18"/>
    <mergeCell ref="J11:J12"/>
    <mergeCell ref="A19:A22"/>
    <mergeCell ref="C19:C20"/>
    <mergeCell ref="D19:D20"/>
    <mergeCell ref="E19:E20"/>
    <mergeCell ref="F19:F20"/>
    <mergeCell ref="P21:P22"/>
    <mergeCell ref="O19:O20"/>
    <mergeCell ref="P19:P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G19:G20"/>
    <mergeCell ref="H19:H20"/>
    <mergeCell ref="I19:I20"/>
    <mergeCell ref="J19:J20"/>
    <mergeCell ref="K19:K20"/>
    <mergeCell ref="L19:N22"/>
    <mergeCell ref="Q21:Q22"/>
    <mergeCell ref="R21:R22"/>
    <mergeCell ref="Q19:Q20"/>
    <mergeCell ref="R19:R20"/>
    <mergeCell ref="A35:A36"/>
    <mergeCell ref="B35:C36"/>
    <mergeCell ref="D35:D36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A33:A34"/>
    <mergeCell ref="B33:C34"/>
    <mergeCell ref="D33:D34"/>
    <mergeCell ref="A27:A28"/>
    <mergeCell ref="B27:C28"/>
    <mergeCell ref="D27:D28"/>
    <mergeCell ref="A29:A30"/>
    <mergeCell ref="B29:C30"/>
    <mergeCell ref="D29:D30"/>
    <mergeCell ref="A31:A32"/>
    <mergeCell ref="B31:C32"/>
    <mergeCell ref="D31:D32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S23:S24"/>
    <mergeCell ref="T23:T24"/>
    <mergeCell ref="U23:U24"/>
    <mergeCell ref="C25:C26"/>
    <mergeCell ref="E25:E26"/>
    <mergeCell ref="U25:U26"/>
    <mergeCell ref="E27:Q28"/>
    <mergeCell ref="E29:Q30"/>
    <mergeCell ref="E31:Q32"/>
    <mergeCell ref="E33:Q34"/>
    <mergeCell ref="E35:Q36"/>
    <mergeCell ref="S37:T37"/>
    <mergeCell ref="W37:BE37"/>
    <mergeCell ref="W39:BE40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</mergeCells>
  <pageMargins left="0.7086614173228347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V96"/>
  <sheetViews>
    <sheetView showGridLines="0" topLeftCell="A6" workbookViewId="0">
      <selection activeCell="W17" sqref="W17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288" t="str">
        <f>'Nasazení do skupin'!B2</f>
        <v>43. BOTAS MČR dorostu trojice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90"/>
      <c r="P2" s="290"/>
      <c r="Q2" s="290"/>
      <c r="R2" s="289"/>
      <c r="S2" s="289"/>
      <c r="T2" s="289"/>
      <c r="U2" s="291"/>
    </row>
    <row r="3" spans="1:21" ht="15" customHeight="1" thickBot="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4"/>
    </row>
    <row r="4" spans="1:21" ht="32.25" customHeight="1" thickBot="1">
      <c r="A4" s="304" t="s">
        <v>0</v>
      </c>
      <c r="B4" s="305"/>
      <c r="C4" s="295" t="str">
        <f>'Nasazení do skupin'!B3</f>
        <v>Rychnovek 6.7.2017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</row>
    <row r="5" spans="1:21" ht="14.45" customHeight="1">
      <c r="A5" s="306"/>
      <c r="B5" s="307"/>
      <c r="C5" s="289">
        <v>1</v>
      </c>
      <c r="D5" s="289"/>
      <c r="E5" s="291"/>
      <c r="F5" s="288">
        <v>2</v>
      </c>
      <c r="G5" s="289"/>
      <c r="H5" s="291"/>
      <c r="I5" s="288">
        <v>3</v>
      </c>
      <c r="J5" s="289"/>
      <c r="K5" s="291"/>
      <c r="L5" s="288">
        <v>4</v>
      </c>
      <c r="M5" s="289"/>
      <c r="N5" s="291"/>
      <c r="O5" s="288">
        <v>5</v>
      </c>
      <c r="P5" s="289"/>
      <c r="Q5" s="291"/>
      <c r="R5" s="298" t="s">
        <v>1</v>
      </c>
      <c r="S5" s="299"/>
      <c r="T5" s="300"/>
      <c r="U5" s="194" t="s">
        <v>2</v>
      </c>
    </row>
    <row r="6" spans="1:21" ht="15" customHeight="1" thickBot="1">
      <c r="A6" s="308"/>
      <c r="B6" s="309"/>
      <c r="C6" s="322"/>
      <c r="D6" s="322"/>
      <c r="E6" s="323"/>
      <c r="F6" s="292"/>
      <c r="G6" s="293"/>
      <c r="H6" s="294"/>
      <c r="I6" s="292"/>
      <c r="J6" s="293"/>
      <c r="K6" s="294"/>
      <c r="L6" s="292"/>
      <c r="M6" s="293"/>
      <c r="N6" s="294"/>
      <c r="O6" s="292"/>
      <c r="P6" s="293"/>
      <c r="Q6" s="294"/>
      <c r="R6" s="301" t="s">
        <v>3</v>
      </c>
      <c r="S6" s="302"/>
      <c r="T6" s="303"/>
      <c r="U6" s="195" t="s">
        <v>4</v>
      </c>
    </row>
    <row r="7" spans="1:21" ht="15" customHeight="1">
      <c r="A7" s="310">
        <v>1</v>
      </c>
      <c r="B7" s="313" t="str">
        <f>'Nasazení do skupin'!B19</f>
        <v>TJ Dynamo České Budějovice "A"</v>
      </c>
      <c r="C7" s="324"/>
      <c r="D7" s="325"/>
      <c r="E7" s="326"/>
      <c r="F7" s="393">
        <f>O33</f>
        <v>2</v>
      </c>
      <c r="G7" s="395" t="s">
        <v>5</v>
      </c>
      <c r="H7" s="397">
        <f>Q33</f>
        <v>0</v>
      </c>
      <c r="I7" s="393">
        <f>O43</f>
        <v>2</v>
      </c>
      <c r="J7" s="395" t="s">
        <v>5</v>
      </c>
      <c r="K7" s="397">
        <f>Q43</f>
        <v>0</v>
      </c>
      <c r="L7" s="393">
        <f>E19</f>
        <v>2</v>
      </c>
      <c r="M7" s="395" t="s">
        <v>5</v>
      </c>
      <c r="N7" s="397">
        <f>C19</f>
        <v>0</v>
      </c>
      <c r="O7" s="393">
        <f>E23</f>
        <v>2</v>
      </c>
      <c r="P7" s="395" t="s">
        <v>5</v>
      </c>
      <c r="Q7" s="397">
        <f>C23</f>
        <v>0</v>
      </c>
      <c r="R7" s="383">
        <f>F7+I7+L7+O7</f>
        <v>8</v>
      </c>
      <c r="S7" s="399" t="s">
        <v>5</v>
      </c>
      <c r="T7" s="401">
        <f>H7+K7+N7+Q7</f>
        <v>0</v>
      </c>
      <c r="U7" s="411">
        <v>8</v>
      </c>
    </row>
    <row r="8" spans="1:21" ht="15.75" customHeight="1" thickBot="1">
      <c r="A8" s="311"/>
      <c r="B8" s="314"/>
      <c r="C8" s="327"/>
      <c r="D8" s="328"/>
      <c r="E8" s="329"/>
      <c r="F8" s="394"/>
      <c r="G8" s="396"/>
      <c r="H8" s="398"/>
      <c r="I8" s="394"/>
      <c r="J8" s="396"/>
      <c r="K8" s="398"/>
      <c r="L8" s="394"/>
      <c r="M8" s="396"/>
      <c r="N8" s="398"/>
      <c r="O8" s="394"/>
      <c r="P8" s="396"/>
      <c r="Q8" s="398"/>
      <c r="R8" s="384"/>
      <c r="S8" s="400"/>
      <c r="T8" s="402"/>
      <c r="U8" s="412"/>
    </row>
    <row r="9" spans="1:21" ht="15" customHeight="1">
      <c r="A9" s="311"/>
      <c r="B9" s="314"/>
      <c r="C9" s="327"/>
      <c r="D9" s="328"/>
      <c r="E9" s="329"/>
      <c r="F9" s="387">
        <f>O34</f>
        <v>20</v>
      </c>
      <c r="G9" s="389" t="s">
        <v>5</v>
      </c>
      <c r="H9" s="391">
        <f>Q34</f>
        <v>16</v>
      </c>
      <c r="I9" s="387">
        <f>O44</f>
        <v>20</v>
      </c>
      <c r="J9" s="389" t="s">
        <v>5</v>
      </c>
      <c r="K9" s="391">
        <f>Q44</f>
        <v>12</v>
      </c>
      <c r="L9" s="387">
        <f>E21</f>
        <v>20</v>
      </c>
      <c r="M9" s="389" t="s">
        <v>5</v>
      </c>
      <c r="N9" s="391">
        <f>C21</f>
        <v>4</v>
      </c>
      <c r="O9" s="387">
        <f>E25</f>
        <v>20</v>
      </c>
      <c r="P9" s="389" t="s">
        <v>5</v>
      </c>
      <c r="Q9" s="391">
        <f>C25</f>
        <v>8</v>
      </c>
      <c r="R9" s="385">
        <f>F9+I9+L9+O9</f>
        <v>80</v>
      </c>
      <c r="S9" s="403" t="s">
        <v>5</v>
      </c>
      <c r="T9" s="405">
        <f>H9+K9+N9+Q9</f>
        <v>40</v>
      </c>
      <c r="U9" s="413" t="s">
        <v>37</v>
      </c>
    </row>
    <row r="10" spans="1:21" ht="15.75" customHeight="1" thickBot="1">
      <c r="A10" s="312"/>
      <c r="B10" s="315"/>
      <c r="C10" s="330"/>
      <c r="D10" s="331"/>
      <c r="E10" s="332"/>
      <c r="F10" s="387"/>
      <c r="G10" s="389"/>
      <c r="H10" s="391"/>
      <c r="I10" s="388"/>
      <c r="J10" s="390"/>
      <c r="K10" s="392"/>
      <c r="L10" s="388"/>
      <c r="M10" s="390"/>
      <c r="N10" s="392"/>
      <c r="O10" s="388"/>
      <c r="P10" s="390"/>
      <c r="Q10" s="392"/>
      <c r="R10" s="386"/>
      <c r="S10" s="404"/>
      <c r="T10" s="406"/>
      <c r="U10" s="414"/>
    </row>
    <row r="11" spans="1:21" ht="15" customHeight="1">
      <c r="A11" s="310">
        <v>2</v>
      </c>
      <c r="B11" s="313" t="str">
        <f>'Nasazení do skupin'!B20</f>
        <v>Tělovýchovná jednota Radomyšl, z.s.</v>
      </c>
      <c r="C11" s="393">
        <f>H7</f>
        <v>0</v>
      </c>
      <c r="D11" s="395" t="s">
        <v>5</v>
      </c>
      <c r="E11" s="395">
        <f>F7</f>
        <v>2</v>
      </c>
      <c r="F11" s="367" t="s">
        <v>34</v>
      </c>
      <c r="G11" s="368"/>
      <c r="H11" s="369"/>
      <c r="I11" s="395">
        <f>O39</f>
        <v>2</v>
      </c>
      <c r="J11" s="395" t="s">
        <v>5</v>
      </c>
      <c r="K11" s="397">
        <f>Q39</f>
        <v>0</v>
      </c>
      <c r="L11" s="393">
        <f>H19</f>
        <v>0</v>
      </c>
      <c r="M11" s="395" t="s">
        <v>5</v>
      </c>
      <c r="N11" s="397">
        <f>F19</f>
        <v>2</v>
      </c>
      <c r="O11" s="393">
        <f>O29</f>
        <v>2</v>
      </c>
      <c r="P11" s="395" t="s">
        <v>5</v>
      </c>
      <c r="Q11" s="397">
        <f>Q29</f>
        <v>0</v>
      </c>
      <c r="R11" s="383">
        <f>C11+I11+L11+O11</f>
        <v>4</v>
      </c>
      <c r="S11" s="399" t="s">
        <v>5</v>
      </c>
      <c r="T11" s="401">
        <f>E11+K11+N11+Q11</f>
        <v>4</v>
      </c>
      <c r="U11" s="411">
        <v>4</v>
      </c>
    </row>
    <row r="12" spans="1:21" ht="15.75" customHeight="1" thickBot="1">
      <c r="A12" s="311"/>
      <c r="B12" s="314"/>
      <c r="C12" s="394"/>
      <c r="D12" s="396"/>
      <c r="E12" s="396"/>
      <c r="F12" s="370"/>
      <c r="G12" s="371"/>
      <c r="H12" s="372"/>
      <c r="I12" s="396"/>
      <c r="J12" s="396"/>
      <c r="K12" s="398"/>
      <c r="L12" s="394"/>
      <c r="M12" s="396"/>
      <c r="N12" s="398"/>
      <c r="O12" s="394"/>
      <c r="P12" s="396"/>
      <c r="Q12" s="398"/>
      <c r="R12" s="384"/>
      <c r="S12" s="400"/>
      <c r="T12" s="402"/>
      <c r="U12" s="412"/>
    </row>
    <row r="13" spans="1:21" ht="15" customHeight="1">
      <c r="A13" s="311"/>
      <c r="B13" s="314"/>
      <c r="C13" s="387">
        <f>H9</f>
        <v>16</v>
      </c>
      <c r="D13" s="389" t="s">
        <v>5</v>
      </c>
      <c r="E13" s="389">
        <f>F9</f>
        <v>20</v>
      </c>
      <c r="F13" s="370"/>
      <c r="G13" s="371"/>
      <c r="H13" s="372"/>
      <c r="I13" s="389">
        <f>O40</f>
        <v>20</v>
      </c>
      <c r="J13" s="389" t="s">
        <v>5</v>
      </c>
      <c r="K13" s="391">
        <f>Q40</f>
        <v>11</v>
      </c>
      <c r="L13" s="387">
        <f>H21</f>
        <v>12</v>
      </c>
      <c r="M13" s="389" t="s">
        <v>5</v>
      </c>
      <c r="N13" s="391">
        <f>F21</f>
        <v>20</v>
      </c>
      <c r="O13" s="387">
        <f>O30</f>
        <v>20</v>
      </c>
      <c r="P13" s="389" t="s">
        <v>5</v>
      </c>
      <c r="Q13" s="391">
        <f>Q30</f>
        <v>8</v>
      </c>
      <c r="R13" s="385">
        <f>C13+I13+L13+O13</f>
        <v>68</v>
      </c>
      <c r="S13" s="403" t="s">
        <v>5</v>
      </c>
      <c r="T13" s="405">
        <f>E13+K13+N13+Q13</f>
        <v>59</v>
      </c>
      <c r="U13" s="413" t="s">
        <v>39</v>
      </c>
    </row>
    <row r="14" spans="1:21" ht="15.75" customHeight="1" thickBot="1">
      <c r="A14" s="312"/>
      <c r="B14" s="315"/>
      <c r="C14" s="388"/>
      <c r="D14" s="390"/>
      <c r="E14" s="390"/>
      <c r="F14" s="373"/>
      <c r="G14" s="374"/>
      <c r="H14" s="375"/>
      <c r="I14" s="389"/>
      <c r="J14" s="389"/>
      <c r="K14" s="391"/>
      <c r="L14" s="388"/>
      <c r="M14" s="390"/>
      <c r="N14" s="392"/>
      <c r="O14" s="388"/>
      <c r="P14" s="390"/>
      <c r="Q14" s="392"/>
      <c r="R14" s="386"/>
      <c r="S14" s="404"/>
      <c r="T14" s="406"/>
      <c r="U14" s="414"/>
    </row>
    <row r="15" spans="1:21" ht="15" customHeight="1">
      <c r="A15" s="310">
        <v>3</v>
      </c>
      <c r="B15" s="313" t="str">
        <f>'Nasazení do skupin'!B21</f>
        <v>TJ Spartak MSEM Přerov - oddíl nohejbalu</v>
      </c>
      <c r="C15" s="393">
        <f>K7</f>
        <v>0</v>
      </c>
      <c r="D15" s="395" t="s">
        <v>5</v>
      </c>
      <c r="E15" s="397">
        <f>I7</f>
        <v>2</v>
      </c>
      <c r="F15" s="420">
        <f>K11</f>
        <v>0</v>
      </c>
      <c r="G15" s="419" t="s">
        <v>5</v>
      </c>
      <c r="H15" s="419">
        <f>I11</f>
        <v>2</v>
      </c>
      <c r="I15" s="357"/>
      <c r="J15" s="358"/>
      <c r="K15" s="359"/>
      <c r="L15" s="415">
        <f>O31</f>
        <v>0</v>
      </c>
      <c r="M15" s="415" t="s">
        <v>5</v>
      </c>
      <c r="N15" s="417">
        <f>Q31</f>
        <v>2</v>
      </c>
      <c r="O15" s="415">
        <f>K23</f>
        <v>2</v>
      </c>
      <c r="P15" s="415" t="s">
        <v>5</v>
      </c>
      <c r="Q15" s="417">
        <f>I23</f>
        <v>0</v>
      </c>
      <c r="R15" s="383">
        <f>C15+F15+L15+O15</f>
        <v>2</v>
      </c>
      <c r="S15" s="399" t="s">
        <v>5</v>
      </c>
      <c r="T15" s="401">
        <f>H15+E15+N15+Q15</f>
        <v>6</v>
      </c>
      <c r="U15" s="411">
        <v>2</v>
      </c>
    </row>
    <row r="16" spans="1:21" ht="15.75" customHeight="1" thickBot="1">
      <c r="A16" s="311"/>
      <c r="B16" s="314"/>
      <c r="C16" s="394"/>
      <c r="D16" s="396"/>
      <c r="E16" s="398"/>
      <c r="F16" s="394"/>
      <c r="G16" s="396"/>
      <c r="H16" s="396"/>
      <c r="I16" s="360"/>
      <c r="J16" s="361"/>
      <c r="K16" s="362"/>
      <c r="L16" s="416"/>
      <c r="M16" s="416"/>
      <c r="N16" s="418"/>
      <c r="O16" s="416"/>
      <c r="P16" s="416"/>
      <c r="Q16" s="418"/>
      <c r="R16" s="384"/>
      <c r="S16" s="400"/>
      <c r="T16" s="402"/>
      <c r="U16" s="412"/>
    </row>
    <row r="17" spans="1:22" ht="15" customHeight="1">
      <c r="A17" s="311"/>
      <c r="B17" s="314"/>
      <c r="C17" s="387">
        <f>K9</f>
        <v>12</v>
      </c>
      <c r="D17" s="389" t="s">
        <v>5</v>
      </c>
      <c r="E17" s="391">
        <f>I9</f>
        <v>20</v>
      </c>
      <c r="F17" s="387">
        <f>K13</f>
        <v>11</v>
      </c>
      <c r="G17" s="389" t="s">
        <v>5</v>
      </c>
      <c r="H17" s="389">
        <f>I13</f>
        <v>20</v>
      </c>
      <c r="I17" s="360"/>
      <c r="J17" s="361"/>
      <c r="K17" s="362"/>
      <c r="L17" s="407">
        <f>O32</f>
        <v>12</v>
      </c>
      <c r="M17" s="407" t="s">
        <v>5</v>
      </c>
      <c r="N17" s="409">
        <f>Q32</f>
        <v>20</v>
      </c>
      <c r="O17" s="407">
        <f>K25</f>
        <v>20</v>
      </c>
      <c r="P17" s="407" t="s">
        <v>5</v>
      </c>
      <c r="Q17" s="409">
        <f>I25</f>
        <v>17</v>
      </c>
      <c r="R17" s="385">
        <f>F17+C17+L17+O17</f>
        <v>55</v>
      </c>
      <c r="S17" s="403" t="s">
        <v>5</v>
      </c>
      <c r="T17" s="405">
        <f>H17+E17+N17+Q17</f>
        <v>77</v>
      </c>
      <c r="U17" s="413" t="s">
        <v>217</v>
      </c>
    </row>
    <row r="18" spans="1:22" ht="15.75" customHeight="1" thickBot="1">
      <c r="A18" s="312"/>
      <c r="B18" s="315"/>
      <c r="C18" s="388"/>
      <c r="D18" s="390"/>
      <c r="E18" s="392"/>
      <c r="F18" s="388"/>
      <c r="G18" s="390"/>
      <c r="H18" s="390"/>
      <c r="I18" s="363"/>
      <c r="J18" s="364"/>
      <c r="K18" s="365"/>
      <c r="L18" s="408"/>
      <c r="M18" s="408"/>
      <c r="N18" s="410"/>
      <c r="O18" s="408"/>
      <c r="P18" s="408"/>
      <c r="Q18" s="410"/>
      <c r="R18" s="386"/>
      <c r="S18" s="404"/>
      <c r="T18" s="406"/>
      <c r="U18" s="414"/>
    </row>
    <row r="19" spans="1:22" ht="15" customHeight="1">
      <c r="A19" s="310">
        <v>4</v>
      </c>
      <c r="B19" s="313" t="str">
        <f>'Nasazení do skupin'!B22</f>
        <v>NK CLIMAX Vsetín "B"</v>
      </c>
      <c r="C19" s="393">
        <f>O37</f>
        <v>0</v>
      </c>
      <c r="D19" s="395" t="s">
        <v>5</v>
      </c>
      <c r="E19" s="397">
        <f>Q37</f>
        <v>2</v>
      </c>
      <c r="F19" s="393">
        <f>O45</f>
        <v>2</v>
      </c>
      <c r="G19" s="395" t="s">
        <v>5</v>
      </c>
      <c r="H19" s="397">
        <f>Q45</f>
        <v>0</v>
      </c>
      <c r="I19" s="420">
        <f>N15</f>
        <v>2</v>
      </c>
      <c r="J19" s="419" t="s">
        <v>5</v>
      </c>
      <c r="K19" s="419">
        <f>L15</f>
        <v>0</v>
      </c>
      <c r="L19" s="339">
        <v>2017</v>
      </c>
      <c r="M19" s="340"/>
      <c r="N19" s="341"/>
      <c r="O19" s="415">
        <f>N23</f>
        <v>1</v>
      </c>
      <c r="P19" s="415" t="s">
        <v>5</v>
      </c>
      <c r="Q19" s="417">
        <f>L23</f>
        <v>2</v>
      </c>
      <c r="R19" s="383">
        <f>F19+I19+C19+O19</f>
        <v>5</v>
      </c>
      <c r="S19" s="399" t="s">
        <v>5</v>
      </c>
      <c r="T19" s="401">
        <f>H19+K19+E19+Q19</f>
        <v>4</v>
      </c>
      <c r="U19" s="411">
        <v>4</v>
      </c>
    </row>
    <row r="20" spans="1:22" ht="15.75" customHeight="1" thickBot="1">
      <c r="A20" s="311"/>
      <c r="B20" s="314"/>
      <c r="C20" s="394"/>
      <c r="D20" s="396"/>
      <c r="E20" s="398"/>
      <c r="F20" s="394"/>
      <c r="G20" s="396"/>
      <c r="H20" s="398"/>
      <c r="I20" s="394"/>
      <c r="J20" s="396"/>
      <c r="K20" s="396"/>
      <c r="L20" s="342"/>
      <c r="M20" s="343"/>
      <c r="N20" s="344"/>
      <c r="O20" s="416"/>
      <c r="P20" s="416"/>
      <c r="Q20" s="418"/>
      <c r="R20" s="384"/>
      <c r="S20" s="400"/>
      <c r="T20" s="402"/>
      <c r="U20" s="412"/>
    </row>
    <row r="21" spans="1:22" ht="15" customHeight="1">
      <c r="A21" s="311"/>
      <c r="B21" s="314"/>
      <c r="C21" s="387">
        <f>O38</f>
        <v>4</v>
      </c>
      <c r="D21" s="389" t="s">
        <v>5</v>
      </c>
      <c r="E21" s="391">
        <f>Q38</f>
        <v>20</v>
      </c>
      <c r="F21" s="387">
        <f>O46</f>
        <v>20</v>
      </c>
      <c r="G21" s="389" t="s">
        <v>5</v>
      </c>
      <c r="H21" s="391">
        <f>Q46</f>
        <v>12</v>
      </c>
      <c r="I21" s="387">
        <f>N17</f>
        <v>20</v>
      </c>
      <c r="J21" s="389" t="s">
        <v>5</v>
      </c>
      <c r="K21" s="389">
        <f>L17</f>
        <v>12</v>
      </c>
      <c r="L21" s="342"/>
      <c r="M21" s="343"/>
      <c r="N21" s="344"/>
      <c r="O21" s="407">
        <f>N25</f>
        <v>23</v>
      </c>
      <c r="P21" s="407" t="s">
        <v>5</v>
      </c>
      <c r="Q21" s="409">
        <f>L25</f>
        <v>26</v>
      </c>
      <c r="R21" s="385">
        <f>F21+I21+C21+O21</f>
        <v>67</v>
      </c>
      <c r="S21" s="403" t="s">
        <v>5</v>
      </c>
      <c r="T21" s="405">
        <f>H21+K21+E21+Q21</f>
        <v>70</v>
      </c>
      <c r="U21" s="413" t="s">
        <v>38</v>
      </c>
    </row>
    <row r="22" spans="1:22" ht="15.75" customHeight="1" thickBot="1">
      <c r="A22" s="312"/>
      <c r="B22" s="315"/>
      <c r="C22" s="388"/>
      <c r="D22" s="390"/>
      <c r="E22" s="392"/>
      <c r="F22" s="388"/>
      <c r="G22" s="390"/>
      <c r="H22" s="392"/>
      <c r="I22" s="388"/>
      <c r="J22" s="390"/>
      <c r="K22" s="390"/>
      <c r="L22" s="345"/>
      <c r="M22" s="346"/>
      <c r="N22" s="347"/>
      <c r="O22" s="408"/>
      <c r="P22" s="408"/>
      <c r="Q22" s="410"/>
      <c r="R22" s="386"/>
      <c r="S22" s="404"/>
      <c r="T22" s="406"/>
      <c r="U22" s="414"/>
    </row>
    <row r="23" spans="1:22" ht="15.75" customHeight="1">
      <c r="A23" s="310">
        <v>5</v>
      </c>
      <c r="B23" s="313" t="str">
        <f>'Nasazení do skupin'!B23</f>
        <v>TJ Peklo nad Zdobnicí</v>
      </c>
      <c r="C23" s="393">
        <f>O47</f>
        <v>0</v>
      </c>
      <c r="D23" s="395" t="s">
        <v>5</v>
      </c>
      <c r="E23" s="397">
        <f>Q47</f>
        <v>2</v>
      </c>
      <c r="F23" s="393">
        <f>Q11</f>
        <v>0</v>
      </c>
      <c r="G23" s="395" t="s">
        <v>5</v>
      </c>
      <c r="H23" s="397">
        <f>O11</f>
        <v>2</v>
      </c>
      <c r="I23" s="393">
        <f>O35</f>
        <v>0</v>
      </c>
      <c r="J23" s="395" t="s">
        <v>5</v>
      </c>
      <c r="K23" s="397">
        <f>Q35</f>
        <v>2</v>
      </c>
      <c r="L23" s="393">
        <f>O41</f>
        <v>2</v>
      </c>
      <c r="M23" s="395" t="s">
        <v>5</v>
      </c>
      <c r="N23" s="397">
        <f>Q41</f>
        <v>1</v>
      </c>
      <c r="O23" s="339"/>
      <c r="P23" s="340"/>
      <c r="Q23" s="341"/>
      <c r="R23" s="383">
        <f>F23+I23+L23+C23</f>
        <v>2</v>
      </c>
      <c r="S23" s="399" t="s">
        <v>5</v>
      </c>
      <c r="T23" s="401">
        <f>H23+K23+N23+E23</f>
        <v>7</v>
      </c>
      <c r="U23" s="411">
        <v>2</v>
      </c>
    </row>
    <row r="24" spans="1:22" ht="15.75" customHeight="1" thickBot="1">
      <c r="A24" s="311"/>
      <c r="B24" s="314"/>
      <c r="C24" s="394"/>
      <c r="D24" s="396"/>
      <c r="E24" s="398"/>
      <c r="F24" s="394"/>
      <c r="G24" s="396"/>
      <c r="H24" s="398"/>
      <c r="I24" s="394"/>
      <c r="J24" s="396"/>
      <c r="K24" s="398"/>
      <c r="L24" s="394"/>
      <c r="M24" s="396"/>
      <c r="N24" s="398"/>
      <c r="O24" s="342"/>
      <c r="P24" s="343"/>
      <c r="Q24" s="344"/>
      <c r="R24" s="384"/>
      <c r="S24" s="400"/>
      <c r="T24" s="402"/>
      <c r="U24" s="412"/>
    </row>
    <row r="25" spans="1:22" ht="15.75" customHeight="1">
      <c r="A25" s="311"/>
      <c r="B25" s="314"/>
      <c r="C25" s="387">
        <f>O48</f>
        <v>8</v>
      </c>
      <c r="D25" s="389" t="s">
        <v>5</v>
      </c>
      <c r="E25" s="391">
        <f>Q48</f>
        <v>20</v>
      </c>
      <c r="F25" s="387">
        <f>Q13</f>
        <v>8</v>
      </c>
      <c r="G25" s="389" t="s">
        <v>5</v>
      </c>
      <c r="H25" s="391">
        <f>O13</f>
        <v>20</v>
      </c>
      <c r="I25" s="387">
        <f>O36</f>
        <v>17</v>
      </c>
      <c r="J25" s="389" t="s">
        <v>5</v>
      </c>
      <c r="K25" s="391">
        <f>Q36</f>
        <v>20</v>
      </c>
      <c r="L25" s="387">
        <f>O42</f>
        <v>26</v>
      </c>
      <c r="M25" s="389" t="s">
        <v>5</v>
      </c>
      <c r="N25" s="391">
        <f>Q42</f>
        <v>23</v>
      </c>
      <c r="O25" s="342"/>
      <c r="P25" s="343"/>
      <c r="Q25" s="344"/>
      <c r="R25" s="385">
        <f>F25+I25+L25+C25</f>
        <v>59</v>
      </c>
      <c r="S25" s="403" t="s">
        <v>5</v>
      </c>
      <c r="T25" s="405">
        <f>H25+K25+N25+E25</f>
        <v>83</v>
      </c>
      <c r="U25" s="413" t="s">
        <v>222</v>
      </c>
    </row>
    <row r="26" spans="1:22" ht="15.75" customHeight="1" thickBot="1">
      <c r="A26" s="312"/>
      <c r="B26" s="315"/>
      <c r="C26" s="388"/>
      <c r="D26" s="390"/>
      <c r="E26" s="392"/>
      <c r="F26" s="388"/>
      <c r="G26" s="390"/>
      <c r="H26" s="392"/>
      <c r="I26" s="388"/>
      <c r="J26" s="390"/>
      <c r="K26" s="392"/>
      <c r="L26" s="388"/>
      <c r="M26" s="390"/>
      <c r="N26" s="392"/>
      <c r="O26" s="345"/>
      <c r="P26" s="346"/>
      <c r="Q26" s="347"/>
      <c r="R26" s="386"/>
      <c r="S26" s="404"/>
      <c r="T26" s="406"/>
      <c r="U26" s="414"/>
    </row>
    <row r="28" spans="1:22" ht="24.95" customHeight="1">
      <c r="A28" s="376" t="s">
        <v>12</v>
      </c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8"/>
      <c r="S28" s="166"/>
      <c r="T28" s="197"/>
      <c r="U28" s="197"/>
    </row>
    <row r="29" spans="1:22" ht="15" customHeight="1">
      <c r="A29" s="379">
        <v>1</v>
      </c>
      <c r="B29" s="381" t="str">
        <f>B11</f>
        <v>Tělovýchovná jednota Radomyšl, z.s.</v>
      </c>
      <c r="C29" s="381"/>
      <c r="D29" s="381" t="s">
        <v>5</v>
      </c>
      <c r="E29" s="381" t="str">
        <f>B23</f>
        <v>TJ Peklo nad Zdobnicí</v>
      </c>
      <c r="F29" s="381"/>
      <c r="G29" s="381"/>
      <c r="H29" s="381"/>
      <c r="I29" s="381"/>
      <c r="J29" s="381"/>
      <c r="K29" s="381"/>
      <c r="L29" s="381"/>
      <c r="M29" s="381"/>
      <c r="N29" s="381"/>
      <c r="O29" s="174">
        <v>2</v>
      </c>
      <c r="P29" s="175" t="s">
        <v>5</v>
      </c>
      <c r="Q29" s="175">
        <v>0</v>
      </c>
      <c r="R29" s="165" t="s">
        <v>11</v>
      </c>
      <c r="S29" s="164"/>
      <c r="T29" s="34"/>
      <c r="U29" s="35"/>
      <c r="V29" s="3"/>
    </row>
    <row r="30" spans="1:22" ht="15" customHeight="1">
      <c r="A30" s="380"/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176">
        <v>20</v>
      </c>
      <c r="P30" s="177" t="s">
        <v>5</v>
      </c>
      <c r="Q30" s="162">
        <v>8</v>
      </c>
      <c r="R30" s="6" t="s">
        <v>10</v>
      </c>
      <c r="S30" s="164"/>
      <c r="T30" s="32"/>
      <c r="U30" s="35"/>
      <c r="V30" s="3"/>
    </row>
    <row r="31" spans="1:22" ht="15" customHeight="1">
      <c r="A31" s="380">
        <v>2</v>
      </c>
      <c r="B31" s="382" t="str">
        <f>B15</f>
        <v>TJ Spartak MSEM Přerov - oddíl nohejbalu</v>
      </c>
      <c r="C31" s="382"/>
      <c r="D31" s="382" t="s">
        <v>5</v>
      </c>
      <c r="E31" s="382" t="str">
        <f>B19</f>
        <v>NK CLIMAX Vsetín "B"</v>
      </c>
      <c r="F31" s="382"/>
      <c r="G31" s="382"/>
      <c r="H31" s="382"/>
      <c r="I31" s="382"/>
      <c r="J31" s="382"/>
      <c r="K31" s="382"/>
      <c r="L31" s="382"/>
      <c r="M31" s="382"/>
      <c r="N31" s="382"/>
      <c r="O31" s="178">
        <v>0</v>
      </c>
      <c r="P31" s="177" t="s">
        <v>5</v>
      </c>
      <c r="Q31" s="177">
        <v>2</v>
      </c>
      <c r="R31" s="6" t="s">
        <v>11</v>
      </c>
      <c r="S31" s="164"/>
      <c r="T31" s="34"/>
      <c r="U31" s="35"/>
    </row>
    <row r="32" spans="1:22" ht="15" customHeight="1">
      <c r="A32" s="380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176">
        <v>12</v>
      </c>
      <c r="P32" s="177" t="s">
        <v>5</v>
      </c>
      <c r="Q32" s="162">
        <v>20</v>
      </c>
      <c r="R32" s="6" t="s">
        <v>10</v>
      </c>
      <c r="S32" s="164"/>
      <c r="T32" s="32"/>
      <c r="U32" s="35"/>
    </row>
    <row r="33" spans="1:21" ht="15" customHeight="1">
      <c r="A33" s="380">
        <v>3</v>
      </c>
      <c r="B33" s="382" t="str">
        <f>B7</f>
        <v>TJ Dynamo České Budějovice "A"</v>
      </c>
      <c r="C33" s="382"/>
      <c r="D33" s="382" t="s">
        <v>5</v>
      </c>
      <c r="E33" s="382" t="str">
        <f>B11</f>
        <v>Tělovýchovná jednota Radomyšl, z.s.</v>
      </c>
      <c r="F33" s="382"/>
      <c r="G33" s="382"/>
      <c r="H33" s="382"/>
      <c r="I33" s="382"/>
      <c r="J33" s="382"/>
      <c r="K33" s="382"/>
      <c r="L33" s="382"/>
      <c r="M33" s="382"/>
      <c r="N33" s="382"/>
      <c r="O33" s="178">
        <v>2</v>
      </c>
      <c r="P33" s="177" t="s">
        <v>5</v>
      </c>
      <c r="Q33" s="177">
        <v>0</v>
      </c>
      <c r="R33" s="6" t="s">
        <v>11</v>
      </c>
      <c r="S33" s="164"/>
      <c r="T33" s="34"/>
      <c r="U33" s="35"/>
    </row>
    <row r="34" spans="1:21" ht="15" customHeight="1">
      <c r="A34" s="380"/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176">
        <v>20</v>
      </c>
      <c r="P34" s="177" t="s">
        <v>5</v>
      </c>
      <c r="Q34" s="162">
        <v>16</v>
      </c>
      <c r="R34" s="6" t="s">
        <v>10</v>
      </c>
      <c r="S34" s="164"/>
      <c r="T34" s="32"/>
      <c r="U34" s="35"/>
    </row>
    <row r="35" spans="1:21" ht="15" customHeight="1">
      <c r="A35" s="380">
        <v>4</v>
      </c>
      <c r="B35" s="382" t="str">
        <f>B23</f>
        <v>TJ Peklo nad Zdobnicí</v>
      </c>
      <c r="C35" s="382"/>
      <c r="D35" s="382" t="s">
        <v>5</v>
      </c>
      <c r="E35" s="382" t="str">
        <f>B15</f>
        <v>TJ Spartak MSEM Přerov - oddíl nohejbalu</v>
      </c>
      <c r="F35" s="382"/>
      <c r="G35" s="382"/>
      <c r="H35" s="382"/>
      <c r="I35" s="382"/>
      <c r="J35" s="382"/>
      <c r="K35" s="382"/>
      <c r="L35" s="382"/>
      <c r="M35" s="382"/>
      <c r="N35" s="382"/>
      <c r="O35" s="178">
        <v>0</v>
      </c>
      <c r="P35" s="177" t="s">
        <v>5</v>
      </c>
      <c r="Q35" s="177">
        <v>2</v>
      </c>
      <c r="R35" s="6" t="s">
        <v>11</v>
      </c>
      <c r="S35" s="164"/>
      <c r="T35" s="34"/>
      <c r="U35" s="35"/>
    </row>
    <row r="36" spans="1:21" ht="15" customHeight="1">
      <c r="A36" s="380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176">
        <v>17</v>
      </c>
      <c r="P36" s="177" t="s">
        <v>5</v>
      </c>
      <c r="Q36" s="162">
        <v>20</v>
      </c>
      <c r="R36" s="6" t="s">
        <v>10</v>
      </c>
      <c r="S36" s="164"/>
      <c r="T36" s="32"/>
      <c r="U36" s="35"/>
    </row>
    <row r="37" spans="1:21" ht="15" customHeight="1">
      <c r="A37" s="380">
        <v>5</v>
      </c>
      <c r="B37" s="382" t="str">
        <f>B19</f>
        <v>NK CLIMAX Vsetín "B"</v>
      </c>
      <c r="C37" s="382"/>
      <c r="D37" s="382" t="s">
        <v>5</v>
      </c>
      <c r="E37" s="382" t="str">
        <f>B7</f>
        <v>TJ Dynamo České Budějovice "A"</v>
      </c>
      <c r="F37" s="382"/>
      <c r="G37" s="382"/>
      <c r="H37" s="382"/>
      <c r="I37" s="382"/>
      <c r="J37" s="382"/>
      <c r="K37" s="382"/>
      <c r="L37" s="382"/>
      <c r="M37" s="382"/>
      <c r="N37" s="382"/>
      <c r="O37" s="178">
        <v>0</v>
      </c>
      <c r="P37" s="177" t="s">
        <v>5</v>
      </c>
      <c r="Q37" s="177">
        <v>2</v>
      </c>
      <c r="R37" s="6" t="s">
        <v>11</v>
      </c>
      <c r="S37" s="164"/>
      <c r="T37" s="34"/>
      <c r="U37" s="35"/>
    </row>
    <row r="38" spans="1:21" ht="15" customHeight="1">
      <c r="A38" s="380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176">
        <v>4</v>
      </c>
      <c r="P38" s="177" t="s">
        <v>5</v>
      </c>
      <c r="Q38" s="162">
        <v>20</v>
      </c>
      <c r="R38" s="6" t="s">
        <v>10</v>
      </c>
      <c r="S38" s="164"/>
      <c r="T38" s="32"/>
      <c r="U38" s="35"/>
    </row>
    <row r="39" spans="1:21" ht="15" customHeight="1">
      <c r="A39" s="380">
        <v>6</v>
      </c>
      <c r="B39" s="382" t="str">
        <f>B11</f>
        <v>Tělovýchovná jednota Radomyšl, z.s.</v>
      </c>
      <c r="C39" s="382"/>
      <c r="D39" s="382" t="s">
        <v>5</v>
      </c>
      <c r="E39" s="382" t="str">
        <f>B15</f>
        <v>TJ Spartak MSEM Přerov - oddíl nohejbalu</v>
      </c>
      <c r="F39" s="382"/>
      <c r="G39" s="382"/>
      <c r="H39" s="382"/>
      <c r="I39" s="382"/>
      <c r="J39" s="382"/>
      <c r="K39" s="382"/>
      <c r="L39" s="382"/>
      <c r="M39" s="382"/>
      <c r="N39" s="382"/>
      <c r="O39" s="178">
        <v>2</v>
      </c>
      <c r="P39" s="177" t="s">
        <v>5</v>
      </c>
      <c r="Q39" s="177">
        <v>0</v>
      </c>
      <c r="R39" s="6" t="s">
        <v>11</v>
      </c>
      <c r="S39" s="164"/>
      <c r="T39" s="34"/>
      <c r="U39" s="35"/>
    </row>
    <row r="40" spans="1:21" ht="15" customHeight="1">
      <c r="A40" s="380"/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176">
        <v>20</v>
      </c>
      <c r="P40" s="177" t="s">
        <v>5</v>
      </c>
      <c r="Q40" s="162">
        <v>11</v>
      </c>
      <c r="R40" s="6" t="s">
        <v>10</v>
      </c>
      <c r="S40" s="164"/>
      <c r="T40" s="32"/>
      <c r="U40" s="35"/>
    </row>
    <row r="41" spans="1:21" ht="15.75">
      <c r="A41" s="380">
        <v>7</v>
      </c>
      <c r="B41" s="382" t="str">
        <f>B23</f>
        <v>TJ Peklo nad Zdobnicí</v>
      </c>
      <c r="C41" s="382"/>
      <c r="D41" s="382" t="s">
        <v>5</v>
      </c>
      <c r="E41" s="382" t="str">
        <f>B19</f>
        <v>NK CLIMAX Vsetín "B"</v>
      </c>
      <c r="F41" s="382"/>
      <c r="G41" s="382"/>
      <c r="H41" s="382"/>
      <c r="I41" s="382"/>
      <c r="J41" s="382"/>
      <c r="K41" s="382"/>
      <c r="L41" s="382"/>
      <c r="M41" s="382"/>
      <c r="N41" s="382"/>
      <c r="O41" s="178">
        <v>2</v>
      </c>
      <c r="P41" s="177" t="s">
        <v>5</v>
      </c>
      <c r="Q41" s="177">
        <v>1</v>
      </c>
      <c r="R41" s="6" t="s">
        <v>11</v>
      </c>
      <c r="S41" s="164"/>
      <c r="T41" s="34"/>
      <c r="U41" s="35"/>
    </row>
    <row r="42" spans="1:21" ht="15.75">
      <c r="A42" s="380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176">
        <v>26</v>
      </c>
      <c r="P42" s="177" t="s">
        <v>5</v>
      </c>
      <c r="Q42" s="162">
        <v>23</v>
      </c>
      <c r="R42" s="6" t="s">
        <v>10</v>
      </c>
      <c r="S42" s="164"/>
      <c r="T42" s="32"/>
      <c r="U42" s="35"/>
    </row>
    <row r="43" spans="1:21" ht="14.45" customHeight="1">
      <c r="A43" s="380">
        <v>8</v>
      </c>
      <c r="B43" s="382" t="str">
        <f>B7</f>
        <v>TJ Dynamo České Budějovice "A"</v>
      </c>
      <c r="C43" s="382"/>
      <c r="D43" s="382" t="s">
        <v>5</v>
      </c>
      <c r="E43" s="382" t="str">
        <f>B15</f>
        <v>TJ Spartak MSEM Přerov - oddíl nohejbalu</v>
      </c>
      <c r="F43" s="382"/>
      <c r="G43" s="382"/>
      <c r="H43" s="382"/>
      <c r="I43" s="382"/>
      <c r="J43" s="382"/>
      <c r="K43" s="382"/>
      <c r="L43" s="382"/>
      <c r="M43" s="382"/>
      <c r="N43" s="382"/>
      <c r="O43" s="178">
        <v>2</v>
      </c>
      <c r="P43" s="177" t="s">
        <v>5</v>
      </c>
      <c r="Q43" s="177">
        <v>0</v>
      </c>
      <c r="R43" s="6" t="s">
        <v>11</v>
      </c>
      <c r="S43" s="164"/>
      <c r="T43" s="34"/>
      <c r="U43" s="35"/>
    </row>
    <row r="44" spans="1:21" ht="14.45" customHeight="1">
      <c r="A44" s="380"/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176">
        <v>20</v>
      </c>
      <c r="P44" s="177" t="s">
        <v>5</v>
      </c>
      <c r="Q44" s="162">
        <v>12</v>
      </c>
      <c r="R44" s="6" t="s">
        <v>10</v>
      </c>
      <c r="S44" s="164"/>
      <c r="T44" s="32"/>
      <c r="U44" s="35"/>
    </row>
    <row r="45" spans="1:21" ht="15.75">
      <c r="A45" s="380">
        <v>9</v>
      </c>
      <c r="B45" s="382" t="str">
        <f>B19</f>
        <v>NK CLIMAX Vsetín "B"</v>
      </c>
      <c r="C45" s="382"/>
      <c r="D45" s="382" t="s">
        <v>5</v>
      </c>
      <c r="E45" s="382" t="str">
        <f>B11</f>
        <v>Tělovýchovná jednota Radomyšl, z.s.</v>
      </c>
      <c r="F45" s="382"/>
      <c r="G45" s="382"/>
      <c r="H45" s="382"/>
      <c r="I45" s="382"/>
      <c r="J45" s="382"/>
      <c r="K45" s="382"/>
      <c r="L45" s="382"/>
      <c r="M45" s="382"/>
      <c r="N45" s="382"/>
      <c r="O45" s="178">
        <v>2</v>
      </c>
      <c r="P45" s="177" t="s">
        <v>5</v>
      </c>
      <c r="Q45" s="177">
        <v>0</v>
      </c>
      <c r="R45" s="6" t="s">
        <v>11</v>
      </c>
      <c r="S45" s="164"/>
      <c r="T45" s="34"/>
      <c r="U45" s="35"/>
    </row>
    <row r="46" spans="1:21" ht="15.75">
      <c r="A46" s="380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176">
        <v>20</v>
      </c>
      <c r="P46" s="177" t="s">
        <v>5</v>
      </c>
      <c r="Q46" s="162">
        <v>12</v>
      </c>
      <c r="R46" s="6" t="s">
        <v>10</v>
      </c>
      <c r="S46" s="164"/>
      <c r="T46" s="32"/>
      <c r="U46" s="35"/>
    </row>
    <row r="47" spans="1:21" ht="15.75">
      <c r="A47" s="380">
        <v>10</v>
      </c>
      <c r="B47" s="382" t="str">
        <f>B23</f>
        <v>TJ Peklo nad Zdobnicí</v>
      </c>
      <c r="C47" s="382"/>
      <c r="D47" s="382" t="s">
        <v>5</v>
      </c>
      <c r="E47" s="382" t="str">
        <f>B7</f>
        <v>TJ Dynamo České Budějovice "A"</v>
      </c>
      <c r="F47" s="382"/>
      <c r="G47" s="382"/>
      <c r="H47" s="382"/>
      <c r="I47" s="382"/>
      <c r="J47" s="382"/>
      <c r="K47" s="382"/>
      <c r="L47" s="382"/>
      <c r="M47" s="382"/>
      <c r="N47" s="382"/>
      <c r="O47" s="38">
        <v>0</v>
      </c>
      <c r="P47" s="39" t="s">
        <v>5</v>
      </c>
      <c r="Q47" s="39">
        <v>2</v>
      </c>
      <c r="R47" s="6" t="s">
        <v>11</v>
      </c>
      <c r="S47" s="164"/>
      <c r="T47" s="34"/>
      <c r="U47" s="35"/>
    </row>
    <row r="48" spans="1:21" ht="15.75">
      <c r="A48" s="380"/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7">
        <v>8</v>
      </c>
      <c r="P48" s="39" t="s">
        <v>5</v>
      </c>
      <c r="Q48" s="27">
        <v>20</v>
      </c>
      <c r="R48" s="6" t="s">
        <v>10</v>
      </c>
      <c r="S48" s="164"/>
      <c r="T48" s="32"/>
      <c r="U48" s="3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Q13:Q14"/>
    <mergeCell ref="A2:U3"/>
    <mergeCell ref="C4:U4"/>
    <mergeCell ref="O5:Q6"/>
    <mergeCell ref="R5:T5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F9:F10"/>
    <mergeCell ref="G9:G10"/>
    <mergeCell ref="H9:H10"/>
    <mergeCell ref="O9:O10"/>
    <mergeCell ref="L9:L10"/>
    <mergeCell ref="M9:M10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N9:N10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4:B6"/>
    <mergeCell ref="A31:A32"/>
    <mergeCell ref="B31:C32"/>
    <mergeCell ref="D31:D32"/>
    <mergeCell ref="E31:N32"/>
    <mergeCell ref="A33:A34"/>
    <mergeCell ref="B33:C34"/>
    <mergeCell ref="D33:D34"/>
    <mergeCell ref="E33:N34"/>
    <mergeCell ref="A29:A30"/>
    <mergeCell ref="B29:C30"/>
    <mergeCell ref="D29:D30"/>
    <mergeCell ref="E29:N30"/>
    <mergeCell ref="D25:D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R6:T6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A28:R28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39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53"/>
  <sheetViews>
    <sheetView showGridLines="0" topLeftCell="A28" zoomScale="102" zoomScaleNormal="102" workbookViewId="0">
      <selection activeCell="H46" sqref="H46"/>
    </sheetView>
  </sheetViews>
  <sheetFormatPr defaultRowHeight="15"/>
  <cols>
    <col min="1" max="1" width="9.140625" style="242"/>
    <col min="2" max="3" width="9.140625" style="41" customWidth="1"/>
    <col min="4" max="4" width="2.28515625" style="31" customWidth="1"/>
    <col min="5" max="5" width="34.7109375" style="41" customWidth="1"/>
    <col min="6" max="6" width="1.42578125" style="42" customWidth="1"/>
    <col min="7" max="7" width="34.7109375" style="41" customWidth="1"/>
    <col min="8" max="8" width="7.140625" style="41" customWidth="1"/>
    <col min="9" max="257" width="9.140625" style="31"/>
    <col min="258" max="259" width="9.140625" style="31" customWidth="1"/>
    <col min="260" max="260" width="9.140625" style="31"/>
    <col min="261" max="261" width="22.28515625" style="31" customWidth="1"/>
    <col min="262" max="262" width="9.140625" style="31"/>
    <col min="263" max="263" width="24.28515625" style="31" customWidth="1"/>
    <col min="264" max="513" width="9.140625" style="31"/>
    <col min="514" max="515" width="9.140625" style="31" customWidth="1"/>
    <col min="516" max="516" width="9.140625" style="31"/>
    <col min="517" max="517" width="22.28515625" style="31" customWidth="1"/>
    <col min="518" max="518" width="9.140625" style="31"/>
    <col min="519" max="519" width="24.28515625" style="31" customWidth="1"/>
    <col min="520" max="769" width="9.140625" style="31"/>
    <col min="770" max="771" width="9.140625" style="31" customWidth="1"/>
    <col min="772" max="772" width="9.140625" style="31"/>
    <col min="773" max="773" width="22.28515625" style="31" customWidth="1"/>
    <col min="774" max="774" width="9.140625" style="31"/>
    <col min="775" max="775" width="24.28515625" style="31" customWidth="1"/>
    <col min="776" max="1025" width="9.140625" style="31"/>
    <col min="1026" max="1027" width="9.140625" style="31" customWidth="1"/>
    <col min="1028" max="1028" width="9.140625" style="31"/>
    <col min="1029" max="1029" width="22.28515625" style="31" customWidth="1"/>
    <col min="1030" max="1030" width="9.140625" style="31"/>
    <col min="1031" max="1031" width="24.28515625" style="31" customWidth="1"/>
    <col min="1032" max="1281" width="9.140625" style="31"/>
    <col min="1282" max="1283" width="9.140625" style="31" customWidth="1"/>
    <col min="1284" max="1284" width="9.140625" style="31"/>
    <col min="1285" max="1285" width="22.28515625" style="31" customWidth="1"/>
    <col min="1286" max="1286" width="9.140625" style="31"/>
    <col min="1287" max="1287" width="24.28515625" style="31" customWidth="1"/>
    <col min="1288" max="1537" width="9.140625" style="31"/>
    <col min="1538" max="1539" width="9.140625" style="31" customWidth="1"/>
    <col min="1540" max="1540" width="9.140625" style="31"/>
    <col min="1541" max="1541" width="22.28515625" style="31" customWidth="1"/>
    <col min="1542" max="1542" width="9.140625" style="31"/>
    <col min="1543" max="1543" width="24.28515625" style="31" customWidth="1"/>
    <col min="1544" max="1793" width="9.140625" style="31"/>
    <col min="1794" max="1795" width="9.140625" style="31" customWidth="1"/>
    <col min="1796" max="1796" width="9.140625" style="31"/>
    <col min="1797" max="1797" width="22.28515625" style="31" customWidth="1"/>
    <col min="1798" max="1798" width="9.140625" style="31"/>
    <col min="1799" max="1799" width="24.28515625" style="31" customWidth="1"/>
    <col min="1800" max="2049" width="9.140625" style="31"/>
    <col min="2050" max="2051" width="9.140625" style="31" customWidth="1"/>
    <col min="2052" max="2052" width="9.140625" style="31"/>
    <col min="2053" max="2053" width="22.28515625" style="31" customWidth="1"/>
    <col min="2054" max="2054" width="9.140625" style="31"/>
    <col min="2055" max="2055" width="24.28515625" style="31" customWidth="1"/>
    <col min="2056" max="2305" width="9.140625" style="31"/>
    <col min="2306" max="2307" width="9.140625" style="31" customWidth="1"/>
    <col min="2308" max="2308" width="9.140625" style="31"/>
    <col min="2309" max="2309" width="22.28515625" style="31" customWidth="1"/>
    <col min="2310" max="2310" width="9.140625" style="31"/>
    <col min="2311" max="2311" width="24.28515625" style="31" customWidth="1"/>
    <col min="2312" max="2561" width="9.140625" style="31"/>
    <col min="2562" max="2563" width="9.140625" style="31" customWidth="1"/>
    <col min="2564" max="2564" width="9.140625" style="31"/>
    <col min="2565" max="2565" width="22.28515625" style="31" customWidth="1"/>
    <col min="2566" max="2566" width="9.140625" style="31"/>
    <col min="2567" max="2567" width="24.28515625" style="31" customWidth="1"/>
    <col min="2568" max="2817" width="9.140625" style="31"/>
    <col min="2818" max="2819" width="9.140625" style="31" customWidth="1"/>
    <col min="2820" max="2820" width="9.140625" style="31"/>
    <col min="2821" max="2821" width="22.28515625" style="31" customWidth="1"/>
    <col min="2822" max="2822" width="9.140625" style="31"/>
    <col min="2823" max="2823" width="24.28515625" style="31" customWidth="1"/>
    <col min="2824" max="3073" width="9.140625" style="31"/>
    <col min="3074" max="3075" width="9.140625" style="31" customWidth="1"/>
    <col min="3076" max="3076" width="9.140625" style="31"/>
    <col min="3077" max="3077" width="22.28515625" style="31" customWidth="1"/>
    <col min="3078" max="3078" width="9.140625" style="31"/>
    <col min="3079" max="3079" width="24.28515625" style="31" customWidth="1"/>
    <col min="3080" max="3329" width="9.140625" style="31"/>
    <col min="3330" max="3331" width="9.140625" style="31" customWidth="1"/>
    <col min="3332" max="3332" width="9.140625" style="31"/>
    <col min="3333" max="3333" width="22.28515625" style="31" customWidth="1"/>
    <col min="3334" max="3334" width="9.140625" style="31"/>
    <col min="3335" max="3335" width="24.28515625" style="31" customWidth="1"/>
    <col min="3336" max="3585" width="9.140625" style="31"/>
    <col min="3586" max="3587" width="9.140625" style="31" customWidth="1"/>
    <col min="3588" max="3588" width="9.140625" style="31"/>
    <col min="3589" max="3589" width="22.28515625" style="31" customWidth="1"/>
    <col min="3590" max="3590" width="9.140625" style="31"/>
    <col min="3591" max="3591" width="24.28515625" style="31" customWidth="1"/>
    <col min="3592" max="3841" width="9.140625" style="31"/>
    <col min="3842" max="3843" width="9.140625" style="31" customWidth="1"/>
    <col min="3844" max="3844" width="9.140625" style="31"/>
    <col min="3845" max="3845" width="22.28515625" style="31" customWidth="1"/>
    <col min="3846" max="3846" width="9.140625" style="31"/>
    <col min="3847" max="3847" width="24.28515625" style="31" customWidth="1"/>
    <col min="3848" max="4097" width="9.140625" style="31"/>
    <col min="4098" max="4099" width="9.140625" style="31" customWidth="1"/>
    <col min="4100" max="4100" width="9.140625" style="31"/>
    <col min="4101" max="4101" width="22.28515625" style="31" customWidth="1"/>
    <col min="4102" max="4102" width="9.140625" style="31"/>
    <col min="4103" max="4103" width="24.28515625" style="31" customWidth="1"/>
    <col min="4104" max="4353" width="9.140625" style="31"/>
    <col min="4354" max="4355" width="9.140625" style="31" customWidth="1"/>
    <col min="4356" max="4356" width="9.140625" style="31"/>
    <col min="4357" max="4357" width="22.28515625" style="31" customWidth="1"/>
    <col min="4358" max="4358" width="9.140625" style="31"/>
    <col min="4359" max="4359" width="24.28515625" style="31" customWidth="1"/>
    <col min="4360" max="4609" width="9.140625" style="31"/>
    <col min="4610" max="4611" width="9.140625" style="31" customWidth="1"/>
    <col min="4612" max="4612" width="9.140625" style="31"/>
    <col min="4613" max="4613" width="22.28515625" style="31" customWidth="1"/>
    <col min="4614" max="4614" width="9.140625" style="31"/>
    <col min="4615" max="4615" width="24.28515625" style="31" customWidth="1"/>
    <col min="4616" max="4865" width="9.140625" style="31"/>
    <col min="4866" max="4867" width="9.140625" style="31" customWidth="1"/>
    <col min="4868" max="4868" width="9.140625" style="31"/>
    <col min="4869" max="4869" width="22.28515625" style="31" customWidth="1"/>
    <col min="4870" max="4870" width="9.140625" style="31"/>
    <col min="4871" max="4871" width="24.28515625" style="31" customWidth="1"/>
    <col min="4872" max="5121" width="9.140625" style="31"/>
    <col min="5122" max="5123" width="9.140625" style="31" customWidth="1"/>
    <col min="5124" max="5124" width="9.140625" style="31"/>
    <col min="5125" max="5125" width="22.28515625" style="31" customWidth="1"/>
    <col min="5126" max="5126" width="9.140625" style="31"/>
    <col min="5127" max="5127" width="24.28515625" style="31" customWidth="1"/>
    <col min="5128" max="5377" width="9.140625" style="31"/>
    <col min="5378" max="5379" width="9.140625" style="31" customWidth="1"/>
    <col min="5380" max="5380" width="9.140625" style="31"/>
    <col min="5381" max="5381" width="22.28515625" style="31" customWidth="1"/>
    <col min="5382" max="5382" width="9.140625" style="31"/>
    <col min="5383" max="5383" width="24.28515625" style="31" customWidth="1"/>
    <col min="5384" max="5633" width="9.140625" style="31"/>
    <col min="5634" max="5635" width="9.140625" style="31" customWidth="1"/>
    <col min="5636" max="5636" width="9.140625" style="31"/>
    <col min="5637" max="5637" width="22.28515625" style="31" customWidth="1"/>
    <col min="5638" max="5638" width="9.140625" style="31"/>
    <col min="5639" max="5639" width="24.28515625" style="31" customWidth="1"/>
    <col min="5640" max="5889" width="9.140625" style="31"/>
    <col min="5890" max="5891" width="9.140625" style="31" customWidth="1"/>
    <col min="5892" max="5892" width="9.140625" style="31"/>
    <col min="5893" max="5893" width="22.28515625" style="31" customWidth="1"/>
    <col min="5894" max="5894" width="9.140625" style="31"/>
    <col min="5895" max="5895" width="24.28515625" style="31" customWidth="1"/>
    <col min="5896" max="6145" width="9.140625" style="31"/>
    <col min="6146" max="6147" width="9.140625" style="31" customWidth="1"/>
    <col min="6148" max="6148" width="9.140625" style="31"/>
    <col min="6149" max="6149" width="22.28515625" style="31" customWidth="1"/>
    <col min="6150" max="6150" width="9.140625" style="31"/>
    <col min="6151" max="6151" width="24.28515625" style="31" customWidth="1"/>
    <col min="6152" max="6401" width="9.140625" style="31"/>
    <col min="6402" max="6403" width="9.140625" style="31" customWidth="1"/>
    <col min="6404" max="6404" width="9.140625" style="31"/>
    <col min="6405" max="6405" width="22.28515625" style="31" customWidth="1"/>
    <col min="6406" max="6406" width="9.140625" style="31"/>
    <col min="6407" max="6407" width="24.28515625" style="31" customWidth="1"/>
    <col min="6408" max="6657" width="9.140625" style="31"/>
    <col min="6658" max="6659" width="9.140625" style="31" customWidth="1"/>
    <col min="6660" max="6660" width="9.140625" style="31"/>
    <col min="6661" max="6661" width="22.28515625" style="31" customWidth="1"/>
    <col min="6662" max="6662" width="9.140625" style="31"/>
    <col min="6663" max="6663" width="24.28515625" style="31" customWidth="1"/>
    <col min="6664" max="6913" width="9.140625" style="31"/>
    <col min="6914" max="6915" width="9.140625" style="31" customWidth="1"/>
    <col min="6916" max="6916" width="9.140625" style="31"/>
    <col min="6917" max="6917" width="22.28515625" style="31" customWidth="1"/>
    <col min="6918" max="6918" width="9.140625" style="31"/>
    <col min="6919" max="6919" width="24.28515625" style="31" customWidth="1"/>
    <col min="6920" max="7169" width="9.140625" style="31"/>
    <col min="7170" max="7171" width="9.140625" style="31" customWidth="1"/>
    <col min="7172" max="7172" width="9.140625" style="31"/>
    <col min="7173" max="7173" width="22.28515625" style="31" customWidth="1"/>
    <col min="7174" max="7174" width="9.140625" style="31"/>
    <col min="7175" max="7175" width="24.28515625" style="31" customWidth="1"/>
    <col min="7176" max="7425" width="9.140625" style="31"/>
    <col min="7426" max="7427" width="9.140625" style="31" customWidth="1"/>
    <col min="7428" max="7428" width="9.140625" style="31"/>
    <col min="7429" max="7429" width="22.28515625" style="31" customWidth="1"/>
    <col min="7430" max="7430" width="9.140625" style="31"/>
    <col min="7431" max="7431" width="24.28515625" style="31" customWidth="1"/>
    <col min="7432" max="7681" width="9.140625" style="31"/>
    <col min="7682" max="7683" width="9.140625" style="31" customWidth="1"/>
    <col min="7684" max="7684" width="9.140625" style="31"/>
    <col min="7685" max="7685" width="22.28515625" style="31" customWidth="1"/>
    <col min="7686" max="7686" width="9.140625" style="31"/>
    <col min="7687" max="7687" width="24.28515625" style="31" customWidth="1"/>
    <col min="7688" max="7937" width="9.140625" style="31"/>
    <col min="7938" max="7939" width="9.140625" style="31" customWidth="1"/>
    <col min="7940" max="7940" width="9.140625" style="31"/>
    <col min="7941" max="7941" width="22.28515625" style="31" customWidth="1"/>
    <col min="7942" max="7942" width="9.140625" style="31"/>
    <col min="7943" max="7943" width="24.28515625" style="31" customWidth="1"/>
    <col min="7944" max="8193" width="9.140625" style="31"/>
    <col min="8194" max="8195" width="9.140625" style="31" customWidth="1"/>
    <col min="8196" max="8196" width="9.140625" style="31"/>
    <col min="8197" max="8197" width="22.28515625" style="31" customWidth="1"/>
    <col min="8198" max="8198" width="9.140625" style="31"/>
    <col min="8199" max="8199" width="24.28515625" style="31" customWidth="1"/>
    <col min="8200" max="8449" width="9.140625" style="31"/>
    <col min="8450" max="8451" width="9.140625" style="31" customWidth="1"/>
    <col min="8452" max="8452" width="9.140625" style="31"/>
    <col min="8453" max="8453" width="22.28515625" style="31" customWidth="1"/>
    <col min="8454" max="8454" width="9.140625" style="31"/>
    <col min="8455" max="8455" width="24.28515625" style="31" customWidth="1"/>
    <col min="8456" max="8705" width="9.140625" style="31"/>
    <col min="8706" max="8707" width="9.140625" style="31" customWidth="1"/>
    <col min="8708" max="8708" width="9.140625" style="31"/>
    <col min="8709" max="8709" width="22.28515625" style="31" customWidth="1"/>
    <col min="8710" max="8710" width="9.140625" style="31"/>
    <col min="8711" max="8711" width="24.28515625" style="31" customWidth="1"/>
    <col min="8712" max="8961" width="9.140625" style="31"/>
    <col min="8962" max="8963" width="9.140625" style="31" customWidth="1"/>
    <col min="8964" max="8964" width="9.140625" style="31"/>
    <col min="8965" max="8965" width="22.28515625" style="31" customWidth="1"/>
    <col min="8966" max="8966" width="9.140625" style="31"/>
    <col min="8967" max="8967" width="24.28515625" style="31" customWidth="1"/>
    <col min="8968" max="9217" width="9.140625" style="31"/>
    <col min="9218" max="9219" width="9.140625" style="31" customWidth="1"/>
    <col min="9220" max="9220" width="9.140625" style="31"/>
    <col min="9221" max="9221" width="22.28515625" style="31" customWidth="1"/>
    <col min="9222" max="9222" width="9.140625" style="31"/>
    <col min="9223" max="9223" width="24.28515625" style="31" customWidth="1"/>
    <col min="9224" max="9473" width="9.140625" style="31"/>
    <col min="9474" max="9475" width="9.140625" style="31" customWidth="1"/>
    <col min="9476" max="9476" width="9.140625" style="31"/>
    <col min="9477" max="9477" width="22.28515625" style="31" customWidth="1"/>
    <col min="9478" max="9478" width="9.140625" style="31"/>
    <col min="9479" max="9479" width="24.28515625" style="31" customWidth="1"/>
    <col min="9480" max="9729" width="9.140625" style="31"/>
    <col min="9730" max="9731" width="9.140625" style="31" customWidth="1"/>
    <col min="9732" max="9732" width="9.140625" style="31"/>
    <col min="9733" max="9733" width="22.28515625" style="31" customWidth="1"/>
    <col min="9734" max="9734" width="9.140625" style="31"/>
    <col min="9735" max="9735" width="24.28515625" style="31" customWidth="1"/>
    <col min="9736" max="9985" width="9.140625" style="31"/>
    <col min="9986" max="9987" width="9.140625" style="31" customWidth="1"/>
    <col min="9988" max="9988" width="9.140625" style="31"/>
    <col min="9989" max="9989" width="22.28515625" style="31" customWidth="1"/>
    <col min="9990" max="9990" width="9.140625" style="31"/>
    <col min="9991" max="9991" width="24.28515625" style="31" customWidth="1"/>
    <col min="9992" max="10241" width="9.140625" style="31"/>
    <col min="10242" max="10243" width="9.140625" style="31" customWidth="1"/>
    <col min="10244" max="10244" width="9.140625" style="31"/>
    <col min="10245" max="10245" width="22.28515625" style="31" customWidth="1"/>
    <col min="10246" max="10246" width="9.140625" style="31"/>
    <col min="10247" max="10247" width="24.28515625" style="31" customWidth="1"/>
    <col min="10248" max="10497" width="9.140625" style="31"/>
    <col min="10498" max="10499" width="9.140625" style="31" customWidth="1"/>
    <col min="10500" max="10500" width="9.140625" style="31"/>
    <col min="10501" max="10501" width="22.28515625" style="31" customWidth="1"/>
    <col min="10502" max="10502" width="9.140625" style="31"/>
    <col min="10503" max="10503" width="24.28515625" style="31" customWidth="1"/>
    <col min="10504" max="10753" width="9.140625" style="31"/>
    <col min="10754" max="10755" width="9.140625" style="31" customWidth="1"/>
    <col min="10756" max="10756" width="9.140625" style="31"/>
    <col min="10757" max="10757" width="22.28515625" style="31" customWidth="1"/>
    <col min="10758" max="10758" width="9.140625" style="31"/>
    <col min="10759" max="10759" width="24.28515625" style="31" customWidth="1"/>
    <col min="10760" max="11009" width="9.140625" style="31"/>
    <col min="11010" max="11011" width="9.140625" style="31" customWidth="1"/>
    <col min="11012" max="11012" width="9.140625" style="31"/>
    <col min="11013" max="11013" width="22.28515625" style="31" customWidth="1"/>
    <col min="11014" max="11014" width="9.140625" style="31"/>
    <col min="11015" max="11015" width="24.28515625" style="31" customWidth="1"/>
    <col min="11016" max="11265" width="9.140625" style="31"/>
    <col min="11266" max="11267" width="9.140625" style="31" customWidth="1"/>
    <col min="11268" max="11268" width="9.140625" style="31"/>
    <col min="11269" max="11269" width="22.28515625" style="31" customWidth="1"/>
    <col min="11270" max="11270" width="9.140625" style="31"/>
    <col min="11271" max="11271" width="24.28515625" style="31" customWidth="1"/>
    <col min="11272" max="11521" width="9.140625" style="31"/>
    <col min="11522" max="11523" width="9.140625" style="31" customWidth="1"/>
    <col min="11524" max="11524" width="9.140625" style="31"/>
    <col min="11525" max="11525" width="22.28515625" style="31" customWidth="1"/>
    <col min="11526" max="11526" width="9.140625" style="31"/>
    <col min="11527" max="11527" width="24.28515625" style="31" customWidth="1"/>
    <col min="11528" max="11777" width="9.140625" style="31"/>
    <col min="11778" max="11779" width="9.140625" style="31" customWidth="1"/>
    <col min="11780" max="11780" width="9.140625" style="31"/>
    <col min="11781" max="11781" width="22.28515625" style="31" customWidth="1"/>
    <col min="11782" max="11782" width="9.140625" style="31"/>
    <col min="11783" max="11783" width="24.28515625" style="31" customWidth="1"/>
    <col min="11784" max="12033" width="9.140625" style="31"/>
    <col min="12034" max="12035" width="9.140625" style="31" customWidth="1"/>
    <col min="12036" max="12036" width="9.140625" style="31"/>
    <col min="12037" max="12037" width="22.28515625" style="31" customWidth="1"/>
    <col min="12038" max="12038" width="9.140625" style="31"/>
    <col min="12039" max="12039" width="24.28515625" style="31" customWidth="1"/>
    <col min="12040" max="12289" width="9.140625" style="31"/>
    <col min="12290" max="12291" width="9.140625" style="31" customWidth="1"/>
    <col min="12292" max="12292" width="9.140625" style="31"/>
    <col min="12293" max="12293" width="22.28515625" style="31" customWidth="1"/>
    <col min="12294" max="12294" width="9.140625" style="31"/>
    <col min="12295" max="12295" width="24.28515625" style="31" customWidth="1"/>
    <col min="12296" max="12545" width="9.140625" style="31"/>
    <col min="12546" max="12547" width="9.140625" style="31" customWidth="1"/>
    <col min="12548" max="12548" width="9.140625" style="31"/>
    <col min="12549" max="12549" width="22.28515625" style="31" customWidth="1"/>
    <col min="12550" max="12550" width="9.140625" style="31"/>
    <col min="12551" max="12551" width="24.28515625" style="31" customWidth="1"/>
    <col min="12552" max="12801" width="9.140625" style="31"/>
    <col min="12802" max="12803" width="9.140625" style="31" customWidth="1"/>
    <col min="12804" max="12804" width="9.140625" style="31"/>
    <col min="12805" max="12805" width="22.28515625" style="31" customWidth="1"/>
    <col min="12806" max="12806" width="9.140625" style="31"/>
    <col min="12807" max="12807" width="24.28515625" style="31" customWidth="1"/>
    <col min="12808" max="13057" width="9.140625" style="31"/>
    <col min="13058" max="13059" width="9.140625" style="31" customWidth="1"/>
    <col min="13060" max="13060" width="9.140625" style="31"/>
    <col min="13061" max="13061" width="22.28515625" style="31" customWidth="1"/>
    <col min="13062" max="13062" width="9.140625" style="31"/>
    <col min="13063" max="13063" width="24.28515625" style="31" customWidth="1"/>
    <col min="13064" max="13313" width="9.140625" style="31"/>
    <col min="13314" max="13315" width="9.140625" style="31" customWidth="1"/>
    <col min="13316" max="13316" width="9.140625" style="31"/>
    <col min="13317" max="13317" width="22.28515625" style="31" customWidth="1"/>
    <col min="13318" max="13318" width="9.140625" style="31"/>
    <col min="13319" max="13319" width="24.28515625" style="31" customWidth="1"/>
    <col min="13320" max="13569" width="9.140625" style="31"/>
    <col min="13570" max="13571" width="9.140625" style="31" customWidth="1"/>
    <col min="13572" max="13572" width="9.140625" style="31"/>
    <col min="13573" max="13573" width="22.28515625" style="31" customWidth="1"/>
    <col min="13574" max="13574" width="9.140625" style="31"/>
    <col min="13575" max="13575" width="24.28515625" style="31" customWidth="1"/>
    <col min="13576" max="13825" width="9.140625" style="31"/>
    <col min="13826" max="13827" width="9.140625" style="31" customWidth="1"/>
    <col min="13828" max="13828" width="9.140625" style="31"/>
    <col min="13829" max="13829" width="22.28515625" style="31" customWidth="1"/>
    <col min="13830" max="13830" width="9.140625" style="31"/>
    <col min="13831" max="13831" width="24.28515625" style="31" customWidth="1"/>
    <col min="13832" max="14081" width="9.140625" style="31"/>
    <col min="14082" max="14083" width="9.140625" style="31" customWidth="1"/>
    <col min="14084" max="14084" width="9.140625" style="31"/>
    <col min="14085" max="14085" width="22.28515625" style="31" customWidth="1"/>
    <col min="14086" max="14086" width="9.140625" style="31"/>
    <col min="14087" max="14087" width="24.28515625" style="31" customWidth="1"/>
    <col min="14088" max="14337" width="9.140625" style="31"/>
    <col min="14338" max="14339" width="9.140625" style="31" customWidth="1"/>
    <col min="14340" max="14340" width="9.140625" style="31"/>
    <col min="14341" max="14341" width="22.28515625" style="31" customWidth="1"/>
    <col min="14342" max="14342" width="9.140625" style="31"/>
    <col min="14343" max="14343" width="24.28515625" style="31" customWidth="1"/>
    <col min="14344" max="14593" width="9.140625" style="31"/>
    <col min="14594" max="14595" width="9.140625" style="31" customWidth="1"/>
    <col min="14596" max="14596" width="9.140625" style="31"/>
    <col min="14597" max="14597" width="22.28515625" style="31" customWidth="1"/>
    <col min="14598" max="14598" width="9.140625" style="31"/>
    <col min="14599" max="14599" width="24.28515625" style="31" customWidth="1"/>
    <col min="14600" max="14849" width="9.140625" style="31"/>
    <col min="14850" max="14851" width="9.140625" style="31" customWidth="1"/>
    <col min="14852" max="14852" width="9.140625" style="31"/>
    <col min="14853" max="14853" width="22.28515625" style="31" customWidth="1"/>
    <col min="14854" max="14854" width="9.140625" style="31"/>
    <col min="14855" max="14855" width="24.28515625" style="31" customWidth="1"/>
    <col min="14856" max="15105" width="9.140625" style="31"/>
    <col min="15106" max="15107" width="9.140625" style="31" customWidth="1"/>
    <col min="15108" max="15108" width="9.140625" style="31"/>
    <col min="15109" max="15109" width="22.28515625" style="31" customWidth="1"/>
    <col min="15110" max="15110" width="9.140625" style="31"/>
    <col min="15111" max="15111" width="24.28515625" style="31" customWidth="1"/>
    <col min="15112" max="15361" width="9.140625" style="31"/>
    <col min="15362" max="15363" width="9.140625" style="31" customWidth="1"/>
    <col min="15364" max="15364" width="9.140625" style="31"/>
    <col min="15365" max="15365" width="22.28515625" style="31" customWidth="1"/>
    <col min="15366" max="15366" width="9.140625" style="31"/>
    <col min="15367" max="15367" width="24.28515625" style="31" customWidth="1"/>
    <col min="15368" max="15617" width="9.140625" style="31"/>
    <col min="15618" max="15619" width="9.140625" style="31" customWidth="1"/>
    <col min="15620" max="15620" width="9.140625" style="31"/>
    <col min="15621" max="15621" width="22.28515625" style="31" customWidth="1"/>
    <col min="15622" max="15622" width="9.140625" style="31"/>
    <col min="15623" max="15623" width="24.28515625" style="31" customWidth="1"/>
    <col min="15624" max="15873" width="9.140625" style="31"/>
    <col min="15874" max="15875" width="9.140625" style="31" customWidth="1"/>
    <col min="15876" max="15876" width="9.140625" style="31"/>
    <col min="15877" max="15877" width="22.28515625" style="31" customWidth="1"/>
    <col min="15878" max="15878" width="9.140625" style="31"/>
    <col min="15879" max="15879" width="24.28515625" style="31" customWidth="1"/>
    <col min="15880" max="16129" width="9.140625" style="31"/>
    <col min="16130" max="16131" width="9.140625" style="31" customWidth="1"/>
    <col min="16132" max="16132" width="9.140625" style="31"/>
    <col min="16133" max="16133" width="22.28515625" style="31" customWidth="1"/>
    <col min="16134" max="16134" width="9.140625" style="31"/>
    <col min="16135" max="16135" width="24.28515625" style="31" customWidth="1"/>
    <col min="16136" max="16384" width="9.140625" style="31"/>
  </cols>
  <sheetData>
    <row r="1" spans="1:8" ht="10.15" customHeight="1"/>
    <row r="2" spans="1:8" ht="25.15" customHeight="1">
      <c r="A2" s="243"/>
      <c r="B2" s="240" t="s">
        <v>14</v>
      </c>
      <c r="C2" s="45" t="s">
        <v>13</v>
      </c>
      <c r="D2" s="45"/>
      <c r="E2" s="51" t="s">
        <v>138</v>
      </c>
      <c r="F2" s="48"/>
      <c r="G2" s="52" t="s">
        <v>73</v>
      </c>
      <c r="H2" s="47"/>
    </row>
    <row r="3" spans="1:8" ht="19.899999999999999" customHeight="1">
      <c r="A3" s="243"/>
      <c r="B3" s="240" t="s">
        <v>14</v>
      </c>
      <c r="C3" s="45" t="s">
        <v>13</v>
      </c>
      <c r="D3" s="45"/>
      <c r="E3" s="51"/>
      <c r="F3" s="48"/>
      <c r="G3" s="52"/>
      <c r="H3" s="47"/>
    </row>
    <row r="4" spans="1:8" ht="15.6" customHeight="1">
      <c r="A4" s="243"/>
      <c r="B4" s="241">
        <v>1</v>
      </c>
      <c r="C4" s="43" t="s">
        <v>8</v>
      </c>
      <c r="D4" s="45"/>
      <c r="E4" s="49" t="str">
        <f>'A - výsledky'!B29</f>
        <v xml:space="preserve">Městský nohejbalový klub Modřice, z.s. </v>
      </c>
      <c r="F4" s="50" t="s">
        <v>5</v>
      </c>
      <c r="G4" s="46" t="str">
        <f>'A - výsledky'!E29</f>
        <v>TJ Sokol Zbečník "B"</v>
      </c>
      <c r="H4" s="188" t="s">
        <v>213</v>
      </c>
    </row>
    <row r="5" spans="1:8" ht="15.6" customHeight="1">
      <c r="A5" s="243"/>
      <c r="B5" s="241">
        <v>2</v>
      </c>
      <c r="C5" s="43" t="s">
        <v>6</v>
      </c>
      <c r="D5" s="45"/>
      <c r="E5" s="49" t="str">
        <f>'B - výsledky'!B29</f>
        <v>TJ. SOKOL Holice "A"</v>
      </c>
      <c r="F5" s="50" t="s">
        <v>5</v>
      </c>
      <c r="G5" s="46" t="str">
        <f>'B - výsledky'!E29</f>
        <v>TJ Slovan Chabařovice</v>
      </c>
      <c r="H5" s="44" t="s">
        <v>213</v>
      </c>
    </row>
    <row r="6" spans="1:8" ht="15.6" customHeight="1">
      <c r="A6" s="243"/>
      <c r="B6" s="241">
        <v>3</v>
      </c>
      <c r="C6" s="43" t="s">
        <v>9</v>
      </c>
      <c r="D6" s="45"/>
      <c r="E6" s="49" t="str">
        <f>'C - výsledky'!B25</f>
        <v xml:space="preserve">TJ SLAVOJ Český Brod </v>
      </c>
      <c r="F6" s="50" t="s">
        <v>5</v>
      </c>
      <c r="G6" s="46" t="str">
        <f>'C - výsledky'!E25</f>
        <v>Nohejbalový klub Bajda Kroměříž, z.s.</v>
      </c>
      <c r="H6" s="44" t="s">
        <v>213</v>
      </c>
    </row>
    <row r="7" spans="1:8" ht="15.6" customHeight="1">
      <c r="A7" s="243"/>
      <c r="B7" s="241">
        <v>4</v>
      </c>
      <c r="C7" s="43" t="s">
        <v>0</v>
      </c>
      <c r="D7" s="45"/>
      <c r="E7" s="49" t="str">
        <f>'D - výsledky'!B29</f>
        <v>Tělovýchovná jednota Radomyšl, z.s.</v>
      </c>
      <c r="F7" s="50" t="s">
        <v>5</v>
      </c>
      <c r="G7" s="46" t="str">
        <f>'D - výsledky'!E29</f>
        <v>TJ Peklo nad Zdobnicí</v>
      </c>
      <c r="H7" s="44" t="s">
        <v>213</v>
      </c>
    </row>
    <row r="8" spans="1:8" ht="15.6" customHeight="1">
      <c r="A8" s="243"/>
      <c r="B8" s="241">
        <v>5</v>
      </c>
      <c r="C8" s="43" t="s">
        <v>8</v>
      </c>
      <c r="D8" s="45"/>
      <c r="E8" s="49" t="str">
        <f>'A - výsledky'!B31</f>
        <v>TJ. SOKOL Holice "B"</v>
      </c>
      <c r="F8" s="50" t="s">
        <v>5</v>
      </c>
      <c r="G8" s="46" t="str">
        <f>'A - výsledky'!E31</f>
        <v>TJ Dynamo České Budějovice "C"</v>
      </c>
      <c r="H8" s="44" t="s">
        <v>215</v>
      </c>
    </row>
    <row r="9" spans="1:8" ht="15.6" customHeight="1">
      <c r="A9" s="243"/>
      <c r="B9" s="241">
        <v>6</v>
      </c>
      <c r="C9" s="43" t="s">
        <v>6</v>
      </c>
      <c r="D9" s="45"/>
      <c r="E9" s="49" t="str">
        <f>'B - výsledky'!B31</f>
        <v>NK CLIMAX Vsetín "A"</v>
      </c>
      <c r="F9" s="50" t="s">
        <v>5</v>
      </c>
      <c r="G9" s="46" t="str">
        <f>'B - výsledky'!E31</f>
        <v>TJ Dynamo České Budějovice "B"</v>
      </c>
      <c r="H9" s="44" t="s">
        <v>214</v>
      </c>
    </row>
    <row r="10" spans="1:8" ht="15.6" customHeight="1">
      <c r="A10" s="243"/>
      <c r="B10" s="241">
        <v>7</v>
      </c>
      <c r="C10" s="43" t="s">
        <v>0</v>
      </c>
      <c r="D10" s="45"/>
      <c r="E10" s="49" t="str">
        <f>'D - výsledky'!B31</f>
        <v>TJ Spartak MSEM Přerov - oddíl nohejbalu</v>
      </c>
      <c r="F10" s="50" t="s">
        <v>5</v>
      </c>
      <c r="G10" s="46" t="str">
        <f>'D - výsledky'!E31</f>
        <v>NK CLIMAX Vsetín "B"</v>
      </c>
      <c r="H10" s="44" t="s">
        <v>214</v>
      </c>
    </row>
    <row r="11" spans="1:8" ht="15.6" customHeight="1">
      <c r="A11" s="243"/>
      <c r="B11" s="241">
        <v>8</v>
      </c>
      <c r="C11" s="43" t="s">
        <v>8</v>
      </c>
      <c r="D11" s="45"/>
      <c r="E11" s="49" t="str">
        <f>'A - výsledky'!B33</f>
        <v>TJ Sokol I Prostějov</v>
      </c>
      <c r="F11" s="50" t="s">
        <v>5</v>
      </c>
      <c r="G11" s="46" t="str">
        <f>'A - výsledky'!E33</f>
        <v xml:space="preserve">Městský nohejbalový klub Modřice, z.s. </v>
      </c>
      <c r="H11" s="44" t="s">
        <v>216</v>
      </c>
    </row>
    <row r="12" spans="1:8" ht="15.6" customHeight="1">
      <c r="A12" s="243"/>
      <c r="B12" s="241">
        <v>9</v>
      </c>
      <c r="C12" s="43" t="s">
        <v>6</v>
      </c>
      <c r="D12" s="45"/>
      <c r="E12" s="49" t="str">
        <f>'B - výsledky'!B33</f>
        <v>TJ Slovan Chabařovice</v>
      </c>
      <c r="F12" s="50" t="s">
        <v>5</v>
      </c>
      <c r="G12" s="46" t="str">
        <f>'B - výsledky'!E33</f>
        <v>NK CLIMAX Vsetín "A"</v>
      </c>
      <c r="H12" s="44" t="s">
        <v>214</v>
      </c>
    </row>
    <row r="13" spans="1:8" ht="14.45" customHeight="1">
      <c r="A13" s="243"/>
      <c r="B13" s="241">
        <v>10</v>
      </c>
      <c r="C13" s="43" t="s">
        <v>9</v>
      </c>
      <c r="D13" s="45"/>
      <c r="E13" s="49" t="str">
        <f>'C - výsledky'!B27</f>
        <v>TJ Sokol Zbečník "A"</v>
      </c>
      <c r="F13" s="50" t="s">
        <v>5</v>
      </c>
      <c r="G13" s="46" t="str">
        <f>'C - výsledky'!E27</f>
        <v xml:space="preserve">TJ Spartak Čelákovice - oddíl nohejbalu </v>
      </c>
      <c r="H13" s="44" t="s">
        <v>213</v>
      </c>
    </row>
    <row r="14" spans="1:8" ht="15.6" customHeight="1">
      <c r="A14" s="243"/>
      <c r="B14" s="241">
        <v>11</v>
      </c>
      <c r="C14" s="43" t="s">
        <v>0</v>
      </c>
      <c r="D14" s="45"/>
      <c r="E14" s="49" t="str">
        <f>'D - výsledky'!B33</f>
        <v>TJ Dynamo České Budějovice "A"</v>
      </c>
      <c r="F14" s="50" t="s">
        <v>5</v>
      </c>
      <c r="G14" s="46" t="str">
        <f>'D - výsledky'!E33</f>
        <v>Tělovýchovná jednota Radomyšl, z.s.</v>
      </c>
      <c r="H14" s="44" t="s">
        <v>213</v>
      </c>
    </row>
    <row r="15" spans="1:8" ht="15.6" customHeight="1">
      <c r="A15" s="243"/>
      <c r="B15" s="241">
        <v>12</v>
      </c>
      <c r="C15" s="43" t="s">
        <v>8</v>
      </c>
      <c r="D15" s="45"/>
      <c r="E15" s="49" t="str">
        <f>'A - výsledky'!B35</f>
        <v>TJ Sokol Zbečník "B"</v>
      </c>
      <c r="F15" s="50" t="s">
        <v>5</v>
      </c>
      <c r="G15" s="46" t="str">
        <f>'A - výsledky'!E35</f>
        <v>TJ. SOKOL Holice "B"</v>
      </c>
      <c r="H15" s="44" t="s">
        <v>214</v>
      </c>
    </row>
    <row r="16" spans="1:8" ht="15.6" customHeight="1">
      <c r="A16" s="243"/>
      <c r="B16" s="241">
        <v>13</v>
      </c>
      <c r="C16" s="43" t="s">
        <v>6</v>
      </c>
      <c r="D16" s="45"/>
      <c r="E16" s="49" t="str">
        <f>'B - výsledky'!B35</f>
        <v>TJ Dynamo České Budějovice "B"</v>
      </c>
      <c r="F16" s="50" t="s">
        <v>5</v>
      </c>
      <c r="G16" s="46" t="str">
        <f>'B - výsledky'!E35</f>
        <v>TJ. SOKOL Holice "A"</v>
      </c>
      <c r="H16" s="44" t="s">
        <v>213</v>
      </c>
    </row>
    <row r="17" spans="1:8" ht="14.45" customHeight="1">
      <c r="A17" s="243"/>
      <c r="B17" s="241">
        <v>14</v>
      </c>
      <c r="C17" s="43" t="s">
        <v>0</v>
      </c>
      <c r="D17" s="45"/>
      <c r="E17" s="49" t="str">
        <f>'D - výsledky'!B35</f>
        <v>TJ Peklo nad Zdobnicí</v>
      </c>
      <c r="F17" s="50" t="s">
        <v>5</v>
      </c>
      <c r="G17" s="46" t="str">
        <f>'D - výsledky'!E35</f>
        <v>TJ Spartak MSEM Přerov - oddíl nohejbalu</v>
      </c>
      <c r="H17" s="44" t="s">
        <v>214</v>
      </c>
    </row>
    <row r="18" spans="1:8" ht="15.6" customHeight="1">
      <c r="A18" s="243"/>
      <c r="B18" s="241">
        <v>15</v>
      </c>
      <c r="C18" s="43" t="s">
        <v>8</v>
      </c>
      <c r="D18" s="45"/>
      <c r="E18" s="49" t="str">
        <f>'A - výsledky'!B37</f>
        <v>TJ Dynamo České Budějovice "C"</v>
      </c>
      <c r="F18" s="50" t="s">
        <v>5</v>
      </c>
      <c r="G18" s="46" t="str">
        <f>'A - výsledky'!E37</f>
        <v>TJ Sokol I Prostějov</v>
      </c>
      <c r="H18" s="44" t="s">
        <v>214</v>
      </c>
    </row>
    <row r="19" spans="1:8" ht="15.6" customHeight="1">
      <c r="A19" s="243"/>
      <c r="B19" s="241">
        <v>16</v>
      </c>
      <c r="C19" s="43" t="s">
        <v>6</v>
      </c>
      <c r="D19" s="45"/>
      <c r="E19" s="49" t="str">
        <f>'B - výsledky'!B37</f>
        <v>NK CLIMAX Vsetín "A"</v>
      </c>
      <c r="F19" s="50" t="s">
        <v>5</v>
      </c>
      <c r="G19" s="46" t="str">
        <f>'B - výsledky'!E37</f>
        <v>TJ. SOKOL Holice "A"</v>
      </c>
      <c r="H19" s="44" t="s">
        <v>216</v>
      </c>
    </row>
    <row r="20" spans="1:8" ht="15.6" customHeight="1">
      <c r="A20" s="243"/>
      <c r="B20" s="241">
        <v>17</v>
      </c>
      <c r="C20" s="43" t="s">
        <v>9</v>
      </c>
      <c r="D20" s="45"/>
      <c r="E20" s="49" t="str">
        <f>'C - výsledky'!B29</f>
        <v xml:space="preserve">TJ Spartak Čelákovice - oddíl nohejbalu </v>
      </c>
      <c r="F20" s="50" t="s">
        <v>5</v>
      </c>
      <c r="G20" s="46" t="str">
        <f>'C - výsledky'!E29</f>
        <v xml:space="preserve">TJ SLAVOJ Český Brod </v>
      </c>
      <c r="H20" s="44" t="s">
        <v>214</v>
      </c>
    </row>
    <row r="21" spans="1:8" ht="15.6" customHeight="1">
      <c r="A21" s="243"/>
      <c r="B21" s="241">
        <v>18</v>
      </c>
      <c r="C21" s="43" t="s">
        <v>0</v>
      </c>
      <c r="D21" s="45"/>
      <c r="E21" s="49" t="str">
        <f>'D - výsledky'!B37</f>
        <v>NK CLIMAX Vsetín "B"</v>
      </c>
      <c r="F21" s="50" t="s">
        <v>5</v>
      </c>
      <c r="G21" s="46" t="str">
        <f>'D - výsledky'!E37</f>
        <v>TJ Dynamo České Budějovice "A"</v>
      </c>
      <c r="H21" s="44" t="s">
        <v>214</v>
      </c>
    </row>
    <row r="22" spans="1:8" ht="15.6" customHeight="1">
      <c r="A22" s="243"/>
      <c r="B22" s="241">
        <v>19</v>
      </c>
      <c r="C22" s="43" t="s">
        <v>8</v>
      </c>
      <c r="D22" s="45"/>
      <c r="E22" s="49" t="str">
        <f>'A - výsledky'!B39</f>
        <v xml:space="preserve">Městský nohejbalový klub Modřice, z.s. </v>
      </c>
      <c r="F22" s="50" t="s">
        <v>5</v>
      </c>
      <c r="G22" s="46" t="str">
        <f>'A - výsledky'!E39</f>
        <v>TJ. SOKOL Holice "B"</v>
      </c>
      <c r="H22" s="44" t="s">
        <v>213</v>
      </c>
    </row>
    <row r="23" spans="1:8" ht="15.6" customHeight="1">
      <c r="A23" s="243"/>
      <c r="B23" s="241">
        <v>20</v>
      </c>
      <c r="C23" s="43" t="s">
        <v>6</v>
      </c>
      <c r="D23" s="45"/>
      <c r="E23" s="49" t="str">
        <f>'B - výsledky'!B39</f>
        <v>TJ Slovan Chabařovice</v>
      </c>
      <c r="F23" s="50" t="s">
        <v>5</v>
      </c>
      <c r="G23" s="46" t="str">
        <f>'B - výsledky'!E39</f>
        <v>TJ Dynamo České Budějovice "B"</v>
      </c>
      <c r="H23" s="44" t="s">
        <v>216</v>
      </c>
    </row>
    <row r="24" spans="1:8" ht="15.6" customHeight="1">
      <c r="A24" s="243"/>
      <c r="B24" s="241">
        <v>21</v>
      </c>
      <c r="C24" s="43" t="s">
        <v>0</v>
      </c>
      <c r="D24" s="45"/>
      <c r="E24" s="49" t="str">
        <f>'D - výsledky'!B39</f>
        <v>Tělovýchovná jednota Radomyšl, z.s.</v>
      </c>
      <c r="F24" s="50" t="s">
        <v>5</v>
      </c>
      <c r="G24" s="46" t="str">
        <f>'D - výsledky'!E39</f>
        <v>TJ Spartak MSEM Přerov - oddíl nohejbalu</v>
      </c>
      <c r="H24" s="44" t="s">
        <v>213</v>
      </c>
    </row>
    <row r="25" spans="1:8" ht="15.6" customHeight="1">
      <c r="A25" s="243"/>
      <c r="B25" s="241">
        <v>22</v>
      </c>
      <c r="C25" s="43" t="s">
        <v>8</v>
      </c>
      <c r="D25" s="45"/>
      <c r="E25" s="49" t="str">
        <f>'A - výsledky'!B41</f>
        <v>TJ Sokol Zbečník "B"</v>
      </c>
      <c r="F25" s="50" t="s">
        <v>5</v>
      </c>
      <c r="G25" s="46" t="str">
        <f>'A - výsledky'!E41</f>
        <v>TJ Dynamo České Budějovice "C"</v>
      </c>
      <c r="H25" s="44" t="s">
        <v>214</v>
      </c>
    </row>
    <row r="26" spans="1:8" ht="14.45" customHeight="1">
      <c r="A26" s="243"/>
      <c r="B26" s="241">
        <v>23</v>
      </c>
      <c r="C26" s="43" t="s">
        <v>9</v>
      </c>
      <c r="D26" s="45"/>
      <c r="E26" s="49" t="str">
        <f>'C - výsledky'!B31</f>
        <v>TJ Sokol Zbečník "A"</v>
      </c>
      <c r="F26" s="50" t="s">
        <v>5</v>
      </c>
      <c r="G26" s="46" t="str">
        <f>'C - výsledky'!E31</f>
        <v>Nohejbalový klub Bajda Kroměříž, z.s.</v>
      </c>
      <c r="H26" s="44" t="s">
        <v>213</v>
      </c>
    </row>
    <row r="27" spans="1:8" ht="14.45" customHeight="1">
      <c r="A27" s="243"/>
      <c r="B27" s="241">
        <v>24</v>
      </c>
      <c r="C27" s="43" t="s">
        <v>0</v>
      </c>
      <c r="D27" s="45"/>
      <c r="E27" s="49" t="str">
        <f>'D - výsledky'!B41</f>
        <v>TJ Peklo nad Zdobnicí</v>
      </c>
      <c r="F27" s="50" t="s">
        <v>5</v>
      </c>
      <c r="G27" s="46" t="str">
        <f>'D - výsledky'!E41</f>
        <v>NK CLIMAX Vsetín "B"</v>
      </c>
      <c r="H27" s="44" t="s">
        <v>216</v>
      </c>
    </row>
    <row r="28" spans="1:8" ht="14.45" customHeight="1">
      <c r="A28" s="243"/>
      <c r="B28" s="241">
        <v>25</v>
      </c>
      <c r="C28" s="43" t="s">
        <v>8</v>
      </c>
      <c r="D28" s="45"/>
      <c r="E28" s="49" t="str">
        <f>'A - výsledky'!B43</f>
        <v>TJ Sokol I Prostějov</v>
      </c>
      <c r="F28" s="50" t="s">
        <v>5</v>
      </c>
      <c r="G28" s="46" t="str">
        <f>'A - výsledky'!E43</f>
        <v>TJ. SOKOL Holice "B"</v>
      </c>
      <c r="H28" s="44" t="s">
        <v>213</v>
      </c>
    </row>
    <row r="29" spans="1:8" ht="14.45" customHeight="1">
      <c r="A29" s="243"/>
      <c r="B29" s="241">
        <v>26</v>
      </c>
      <c r="C29" s="43" t="s">
        <v>0</v>
      </c>
      <c r="D29" s="45"/>
      <c r="E29" s="49" t="str">
        <f>'D - výsledky'!B43</f>
        <v>TJ Dynamo České Budějovice "A"</v>
      </c>
      <c r="F29" s="50" t="s">
        <v>5</v>
      </c>
      <c r="G29" s="46" t="str">
        <f>'D - výsledky'!E43</f>
        <v>TJ Spartak MSEM Přerov - oddíl nohejbalu</v>
      </c>
      <c r="H29" s="44" t="s">
        <v>213</v>
      </c>
    </row>
    <row r="30" spans="1:8" ht="14.45" customHeight="1">
      <c r="A30" s="243"/>
      <c r="B30" s="241">
        <v>27</v>
      </c>
      <c r="C30" s="43" t="s">
        <v>8</v>
      </c>
      <c r="D30" s="45"/>
      <c r="E30" s="49" t="str">
        <f>'A - výsledky'!B45</f>
        <v>TJ Dynamo České Budějovice "C"</v>
      </c>
      <c r="F30" s="50" t="s">
        <v>5</v>
      </c>
      <c r="G30" s="46" t="str">
        <f>'A - výsledky'!E45</f>
        <v xml:space="preserve">Městský nohejbalový klub Modřice, z.s. </v>
      </c>
      <c r="H30" s="44" t="s">
        <v>214</v>
      </c>
    </row>
    <row r="31" spans="1:8" ht="14.45" customHeight="1">
      <c r="A31" s="243"/>
      <c r="B31" s="241">
        <v>28</v>
      </c>
      <c r="C31" s="43" t="s">
        <v>9</v>
      </c>
      <c r="D31" s="45"/>
      <c r="E31" s="49" t="str">
        <f>'C - výsledky'!B33</f>
        <v>Nohejbalový klub Bajda Kroměříž, z.s.</v>
      </c>
      <c r="F31" s="50" t="s">
        <v>5</v>
      </c>
      <c r="G31" s="46" t="str">
        <f>'C - výsledky'!E33</f>
        <v xml:space="preserve">TJ Spartak Čelákovice - oddíl nohejbalu </v>
      </c>
      <c r="H31" s="44" t="s">
        <v>215</v>
      </c>
    </row>
    <row r="32" spans="1:8" ht="14.45" customHeight="1">
      <c r="A32" s="243"/>
      <c r="B32" s="241">
        <v>29</v>
      </c>
      <c r="C32" s="43" t="s">
        <v>0</v>
      </c>
      <c r="D32" s="45"/>
      <c r="E32" s="49" t="str">
        <f>'D - výsledky'!B45</f>
        <v>NK CLIMAX Vsetín "B"</v>
      </c>
      <c r="F32" s="50" t="s">
        <v>5</v>
      </c>
      <c r="G32" s="46" t="str">
        <f>'D - výsledky'!E45</f>
        <v>Tělovýchovná jednota Radomyšl, z.s.</v>
      </c>
      <c r="H32" s="44" t="s">
        <v>213</v>
      </c>
    </row>
    <row r="33" spans="1:8" ht="14.45" customHeight="1">
      <c r="A33" s="243"/>
      <c r="B33" s="241">
        <v>30</v>
      </c>
      <c r="C33" s="43" t="s">
        <v>8</v>
      </c>
      <c r="D33" s="45"/>
      <c r="E33" s="49" t="str">
        <f>'A - výsledky'!B47</f>
        <v>TJ Sokol Zbečník "B"</v>
      </c>
      <c r="F33" s="50" t="s">
        <v>5</v>
      </c>
      <c r="G33" s="46" t="str">
        <f>'A - výsledky'!E47</f>
        <v>TJ Sokol I Prostějov</v>
      </c>
      <c r="H33" s="44" t="s">
        <v>214</v>
      </c>
    </row>
    <row r="34" spans="1:8" ht="14.45" customHeight="1">
      <c r="A34" s="243"/>
      <c r="B34" s="241">
        <v>31</v>
      </c>
      <c r="C34" s="43" t="s">
        <v>9</v>
      </c>
      <c r="D34" s="45"/>
      <c r="E34" s="49" t="str">
        <f>'C - výsledky'!B35</f>
        <v xml:space="preserve">TJ SLAVOJ Český Brod </v>
      </c>
      <c r="F34" s="50" t="s">
        <v>5</v>
      </c>
      <c r="G34" s="46" t="str">
        <f>'C - výsledky'!E35</f>
        <v>TJ Sokol Zbečník "A"</v>
      </c>
      <c r="H34" s="44" t="s">
        <v>213</v>
      </c>
    </row>
    <row r="35" spans="1:8" ht="14.45" customHeight="1">
      <c r="A35" s="243"/>
      <c r="B35" s="241">
        <v>32</v>
      </c>
      <c r="C35" s="43" t="str">
        <f>C$7</f>
        <v>D</v>
      </c>
      <c r="D35" s="45"/>
      <c r="E35" s="49" t="str">
        <f>'D - výsledky'!B47</f>
        <v>TJ Peklo nad Zdobnicí</v>
      </c>
      <c r="F35" s="50" t="s">
        <v>5</v>
      </c>
      <c r="G35" s="46" t="str">
        <f>'D - výsledky'!E47</f>
        <v>TJ Dynamo České Budějovice "A"</v>
      </c>
      <c r="H35" s="44" t="s">
        <v>214</v>
      </c>
    </row>
    <row r="36" spans="1:8" ht="14.45" customHeight="1">
      <c r="H36" s="189"/>
    </row>
    <row r="37" spans="1:8" ht="22.9" customHeight="1">
      <c r="B37" s="504" t="s">
        <v>30</v>
      </c>
      <c r="C37" s="504"/>
      <c r="D37" s="504"/>
      <c r="E37" s="504"/>
      <c r="F37" s="504"/>
      <c r="G37" s="504"/>
      <c r="H37" s="190"/>
    </row>
    <row r="38" spans="1:8" ht="14.45" customHeight="1">
      <c r="B38" s="43">
        <v>33</v>
      </c>
      <c r="C38" s="43" t="s">
        <v>15</v>
      </c>
      <c r="D38" s="564"/>
      <c r="E38" s="63" t="str">
        <f>KO!B4</f>
        <v>TJ Sokol I Prostějov</v>
      </c>
      <c r="F38" s="50" t="s">
        <v>5</v>
      </c>
      <c r="G38" s="64" t="str">
        <f>KO!B8</f>
        <v>TJ Sokol Zbečník "A"</v>
      </c>
      <c r="H38" s="44" t="s">
        <v>213</v>
      </c>
    </row>
    <row r="39" spans="1:8" ht="14.45" customHeight="1">
      <c r="B39" s="43">
        <v>34</v>
      </c>
      <c r="C39" s="43" t="s">
        <v>16</v>
      </c>
      <c r="D39" s="564"/>
      <c r="E39" s="63" t="str">
        <f>KO!B12</f>
        <v>TJ Dynamo České Budějovice "B"</v>
      </c>
      <c r="F39" s="50" t="s">
        <v>5</v>
      </c>
      <c r="G39" s="64" t="str">
        <f>KO!B16</f>
        <v>NK CLIMAX Vsetín "B"</v>
      </c>
      <c r="H39" s="44" t="s">
        <v>213</v>
      </c>
    </row>
    <row r="40" spans="1:8" ht="14.45" customHeight="1">
      <c r="B40" s="43">
        <v>35</v>
      </c>
      <c r="C40" s="43" t="s">
        <v>17</v>
      </c>
      <c r="D40" s="564"/>
      <c r="E40" s="63" t="str">
        <f>KO!B20</f>
        <v xml:space="preserve">TJ SLAVOJ Český Brod </v>
      </c>
      <c r="F40" s="50" t="s">
        <v>5</v>
      </c>
      <c r="G40" s="64" t="str">
        <f>KO!B24</f>
        <v xml:space="preserve">Městský nohejbalový klub Modřice, z.s. </v>
      </c>
      <c r="H40" s="44" t="s">
        <v>216</v>
      </c>
    </row>
    <row r="41" spans="1:8" ht="14.45" customHeight="1">
      <c r="B41" s="43">
        <v>36</v>
      </c>
      <c r="C41" s="43" t="s">
        <v>18</v>
      </c>
      <c r="D41" s="564"/>
      <c r="E41" s="63" t="str">
        <f>KO!B28</f>
        <v>TJ Dynamo České Budějovice "A"</v>
      </c>
      <c r="F41" s="50" t="s">
        <v>5</v>
      </c>
      <c r="G41" s="64" t="str">
        <f>KO!B32</f>
        <v>NK CLIMAX Vsetín "A"</v>
      </c>
      <c r="H41" s="44" t="s">
        <v>214</v>
      </c>
    </row>
    <row r="42" spans="1:8" ht="14.45" customHeight="1">
      <c r="B42" s="43">
        <v>37</v>
      </c>
      <c r="C42" s="43" t="s">
        <v>19</v>
      </c>
      <c r="D42" s="564"/>
      <c r="E42" s="63" t="str">
        <f>KO!C6</f>
        <v>TJ Sokol I Prostějov</v>
      </c>
      <c r="F42" s="50" t="s">
        <v>5</v>
      </c>
      <c r="G42" s="64" t="str">
        <f>KO!C14</f>
        <v>TJ Dynamo České Budějovice "B"</v>
      </c>
      <c r="H42" s="44" t="s">
        <v>216</v>
      </c>
    </row>
    <row r="43" spans="1:8" ht="14.45" customHeight="1">
      <c r="B43" s="43">
        <v>38</v>
      </c>
      <c r="C43" s="43" t="s">
        <v>20</v>
      </c>
      <c r="D43" s="564"/>
      <c r="E43" s="63" t="str">
        <f>KO!C22</f>
        <v xml:space="preserve">TJ SLAVOJ Český Brod </v>
      </c>
      <c r="F43" s="50" t="s">
        <v>5</v>
      </c>
      <c r="G43" s="64" t="str">
        <f>KO!C30</f>
        <v>NK CLIMAX Vsetín "A"</v>
      </c>
      <c r="H43" s="44" t="s">
        <v>213</v>
      </c>
    </row>
    <row r="44" spans="1:8" ht="14.45" customHeight="1">
      <c r="B44" s="43">
        <v>39</v>
      </c>
      <c r="C44" s="43" t="s">
        <v>74</v>
      </c>
      <c r="D44" s="564"/>
      <c r="E44" s="63" t="str">
        <f>KO!D31</f>
        <v>TJ Dynamo České Budějovice "B"</v>
      </c>
      <c r="F44" s="50" t="s">
        <v>5</v>
      </c>
      <c r="G44" s="64" t="str">
        <f>KO!D35</f>
        <v>NK CLIMAX Vsetín "A"</v>
      </c>
      <c r="H44" s="44" t="s">
        <v>213</v>
      </c>
    </row>
    <row r="45" spans="1:8" ht="14.45" customHeight="1">
      <c r="B45" s="43">
        <v>40</v>
      </c>
      <c r="C45" s="43" t="s">
        <v>28</v>
      </c>
      <c r="D45" s="564"/>
      <c r="E45" s="63" t="str">
        <f>KO!D10</f>
        <v>TJ Sokol I Prostějov</v>
      </c>
      <c r="F45" s="50" t="s">
        <v>5</v>
      </c>
      <c r="G45" s="64" t="str">
        <f>KO!D26</f>
        <v xml:space="preserve">TJ SLAVOJ Český Brod </v>
      </c>
      <c r="H45" s="44" t="s">
        <v>213</v>
      </c>
    </row>
    <row r="46" spans="1:8" ht="16.149999999999999" customHeight="1">
      <c r="B46" s="31"/>
      <c r="C46" s="31"/>
      <c r="E46" s="31"/>
      <c r="F46" s="31"/>
      <c r="G46" s="31"/>
      <c r="H46" s="31"/>
    </row>
    <row r="47" spans="1:8" ht="16.149999999999999" customHeight="1">
      <c r="B47" s="31"/>
      <c r="C47" s="31"/>
      <c r="E47" s="31"/>
      <c r="F47" s="31"/>
      <c r="G47" s="31"/>
      <c r="H47" s="31"/>
    </row>
    <row r="48" spans="1:8" ht="16.149999999999999" customHeight="1">
      <c r="B48" s="31"/>
      <c r="C48" s="31"/>
      <c r="E48" s="31"/>
      <c r="F48" s="31"/>
      <c r="G48" s="31"/>
      <c r="H48" s="31"/>
    </row>
    <row r="49" spans="2:8" ht="16.149999999999999" customHeight="1">
      <c r="B49" s="31"/>
      <c r="C49" s="31"/>
      <c r="E49" s="31"/>
      <c r="F49" s="31"/>
      <c r="G49" s="31"/>
      <c r="H49" s="31"/>
    </row>
    <row r="50" spans="2:8" ht="16.149999999999999" customHeight="1">
      <c r="B50" s="31"/>
      <c r="C50" s="31"/>
      <c r="E50" s="31"/>
      <c r="F50" s="31"/>
      <c r="G50" s="31"/>
      <c r="H50" s="31"/>
    </row>
    <row r="51" spans="2:8" ht="16.149999999999999" customHeight="1">
      <c r="B51" s="31"/>
      <c r="C51" s="31"/>
      <c r="E51" s="31"/>
      <c r="F51" s="31"/>
      <c r="G51" s="31"/>
      <c r="H51" s="31"/>
    </row>
    <row r="52" spans="2:8" ht="16.149999999999999" customHeight="1">
      <c r="B52" s="31"/>
      <c r="C52" s="31"/>
      <c r="E52" s="31"/>
      <c r="F52" s="31"/>
      <c r="G52" s="31"/>
      <c r="H52" s="31"/>
    </row>
    <row r="53" spans="2:8" ht="16.149999999999999" customHeight="1">
      <c r="B53" s="31"/>
      <c r="C53" s="31"/>
      <c r="E53" s="31"/>
      <c r="F53" s="31"/>
      <c r="G53" s="31"/>
      <c r="H53" s="31"/>
    </row>
  </sheetData>
  <mergeCells count="1">
    <mergeCell ref="B37:G37"/>
  </mergeCells>
  <pageMargins left="0.11811023622047245" right="0.31496062992125984" top="0.59055118110236227" bottom="0.39370078740157483" header="0.31496062992125984" footer="0.31496062992125984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134"/>
  <sheetViews>
    <sheetView showGridLines="0" tabSelected="1" topLeftCell="A7" workbookViewId="0">
      <selection activeCell="D19" sqref="D19"/>
    </sheetView>
  </sheetViews>
  <sheetFormatPr defaultRowHeight="12.75"/>
  <cols>
    <col min="1" max="1" width="5.5703125" style="7" customWidth="1"/>
    <col min="2" max="2" width="33.140625" style="7" customWidth="1"/>
    <col min="3" max="3" width="32.42578125" style="7" customWidth="1"/>
    <col min="4" max="4" width="28" style="7" customWidth="1"/>
    <col min="5" max="5" width="24" style="7" customWidth="1"/>
    <col min="6" max="256" width="9.140625" style="7"/>
    <col min="257" max="257" width="28.42578125" style="7" customWidth="1"/>
    <col min="258" max="258" width="33.140625" style="7" customWidth="1"/>
    <col min="259" max="259" width="32.42578125" style="7" customWidth="1"/>
    <col min="260" max="260" width="28" style="7" customWidth="1"/>
    <col min="261" max="512" width="9.140625" style="7"/>
    <col min="513" max="513" width="28.42578125" style="7" customWidth="1"/>
    <col min="514" max="514" width="33.140625" style="7" customWidth="1"/>
    <col min="515" max="515" width="32.42578125" style="7" customWidth="1"/>
    <col min="516" max="516" width="28" style="7" customWidth="1"/>
    <col min="517" max="768" width="9.140625" style="7"/>
    <col min="769" max="769" width="28.42578125" style="7" customWidth="1"/>
    <col min="770" max="770" width="33.140625" style="7" customWidth="1"/>
    <col min="771" max="771" width="32.42578125" style="7" customWidth="1"/>
    <col min="772" max="772" width="28" style="7" customWidth="1"/>
    <col min="773" max="1024" width="9.140625" style="7"/>
    <col min="1025" max="1025" width="28.42578125" style="7" customWidth="1"/>
    <col min="1026" max="1026" width="33.140625" style="7" customWidth="1"/>
    <col min="1027" max="1027" width="32.42578125" style="7" customWidth="1"/>
    <col min="1028" max="1028" width="28" style="7" customWidth="1"/>
    <col min="1029" max="1280" width="9.140625" style="7"/>
    <col min="1281" max="1281" width="28.42578125" style="7" customWidth="1"/>
    <col min="1282" max="1282" width="33.140625" style="7" customWidth="1"/>
    <col min="1283" max="1283" width="32.42578125" style="7" customWidth="1"/>
    <col min="1284" max="1284" width="28" style="7" customWidth="1"/>
    <col min="1285" max="1536" width="9.140625" style="7"/>
    <col min="1537" max="1537" width="28.42578125" style="7" customWidth="1"/>
    <col min="1538" max="1538" width="33.140625" style="7" customWidth="1"/>
    <col min="1539" max="1539" width="32.42578125" style="7" customWidth="1"/>
    <col min="1540" max="1540" width="28" style="7" customWidth="1"/>
    <col min="1541" max="1792" width="9.140625" style="7"/>
    <col min="1793" max="1793" width="28.42578125" style="7" customWidth="1"/>
    <col min="1794" max="1794" width="33.140625" style="7" customWidth="1"/>
    <col min="1795" max="1795" width="32.42578125" style="7" customWidth="1"/>
    <col min="1796" max="1796" width="28" style="7" customWidth="1"/>
    <col min="1797" max="2048" width="9.140625" style="7"/>
    <col min="2049" max="2049" width="28.42578125" style="7" customWidth="1"/>
    <col min="2050" max="2050" width="33.140625" style="7" customWidth="1"/>
    <col min="2051" max="2051" width="32.42578125" style="7" customWidth="1"/>
    <col min="2052" max="2052" width="28" style="7" customWidth="1"/>
    <col min="2053" max="2304" width="9.140625" style="7"/>
    <col min="2305" max="2305" width="28.42578125" style="7" customWidth="1"/>
    <col min="2306" max="2306" width="33.140625" style="7" customWidth="1"/>
    <col min="2307" max="2307" width="32.42578125" style="7" customWidth="1"/>
    <col min="2308" max="2308" width="28" style="7" customWidth="1"/>
    <col min="2309" max="2560" width="9.140625" style="7"/>
    <col min="2561" max="2561" width="28.42578125" style="7" customWidth="1"/>
    <col min="2562" max="2562" width="33.140625" style="7" customWidth="1"/>
    <col min="2563" max="2563" width="32.42578125" style="7" customWidth="1"/>
    <col min="2564" max="2564" width="28" style="7" customWidth="1"/>
    <col min="2565" max="2816" width="9.140625" style="7"/>
    <col min="2817" max="2817" width="28.42578125" style="7" customWidth="1"/>
    <col min="2818" max="2818" width="33.140625" style="7" customWidth="1"/>
    <col min="2819" max="2819" width="32.42578125" style="7" customWidth="1"/>
    <col min="2820" max="2820" width="28" style="7" customWidth="1"/>
    <col min="2821" max="3072" width="9.140625" style="7"/>
    <col min="3073" max="3073" width="28.42578125" style="7" customWidth="1"/>
    <col min="3074" max="3074" width="33.140625" style="7" customWidth="1"/>
    <col min="3075" max="3075" width="32.42578125" style="7" customWidth="1"/>
    <col min="3076" max="3076" width="28" style="7" customWidth="1"/>
    <col min="3077" max="3328" width="9.140625" style="7"/>
    <col min="3329" max="3329" width="28.42578125" style="7" customWidth="1"/>
    <col min="3330" max="3330" width="33.140625" style="7" customWidth="1"/>
    <col min="3331" max="3331" width="32.42578125" style="7" customWidth="1"/>
    <col min="3332" max="3332" width="28" style="7" customWidth="1"/>
    <col min="3333" max="3584" width="9.140625" style="7"/>
    <col min="3585" max="3585" width="28.42578125" style="7" customWidth="1"/>
    <col min="3586" max="3586" width="33.140625" style="7" customWidth="1"/>
    <col min="3587" max="3587" width="32.42578125" style="7" customWidth="1"/>
    <col min="3588" max="3588" width="28" style="7" customWidth="1"/>
    <col min="3589" max="3840" width="9.140625" style="7"/>
    <col min="3841" max="3841" width="28.42578125" style="7" customWidth="1"/>
    <col min="3842" max="3842" width="33.140625" style="7" customWidth="1"/>
    <col min="3843" max="3843" width="32.42578125" style="7" customWidth="1"/>
    <col min="3844" max="3844" width="28" style="7" customWidth="1"/>
    <col min="3845" max="4096" width="9.140625" style="7"/>
    <col min="4097" max="4097" width="28.42578125" style="7" customWidth="1"/>
    <col min="4098" max="4098" width="33.140625" style="7" customWidth="1"/>
    <col min="4099" max="4099" width="32.42578125" style="7" customWidth="1"/>
    <col min="4100" max="4100" width="28" style="7" customWidth="1"/>
    <col min="4101" max="4352" width="9.140625" style="7"/>
    <col min="4353" max="4353" width="28.42578125" style="7" customWidth="1"/>
    <col min="4354" max="4354" width="33.140625" style="7" customWidth="1"/>
    <col min="4355" max="4355" width="32.42578125" style="7" customWidth="1"/>
    <col min="4356" max="4356" width="28" style="7" customWidth="1"/>
    <col min="4357" max="4608" width="9.140625" style="7"/>
    <col min="4609" max="4609" width="28.42578125" style="7" customWidth="1"/>
    <col min="4610" max="4610" width="33.140625" style="7" customWidth="1"/>
    <col min="4611" max="4611" width="32.42578125" style="7" customWidth="1"/>
    <col min="4612" max="4612" width="28" style="7" customWidth="1"/>
    <col min="4613" max="4864" width="9.140625" style="7"/>
    <col min="4865" max="4865" width="28.42578125" style="7" customWidth="1"/>
    <col min="4866" max="4866" width="33.140625" style="7" customWidth="1"/>
    <col min="4867" max="4867" width="32.42578125" style="7" customWidth="1"/>
    <col min="4868" max="4868" width="28" style="7" customWidth="1"/>
    <col min="4869" max="5120" width="9.140625" style="7"/>
    <col min="5121" max="5121" width="28.42578125" style="7" customWidth="1"/>
    <col min="5122" max="5122" width="33.140625" style="7" customWidth="1"/>
    <col min="5123" max="5123" width="32.42578125" style="7" customWidth="1"/>
    <col min="5124" max="5124" width="28" style="7" customWidth="1"/>
    <col min="5125" max="5376" width="9.140625" style="7"/>
    <col min="5377" max="5377" width="28.42578125" style="7" customWidth="1"/>
    <col min="5378" max="5378" width="33.140625" style="7" customWidth="1"/>
    <col min="5379" max="5379" width="32.42578125" style="7" customWidth="1"/>
    <col min="5380" max="5380" width="28" style="7" customWidth="1"/>
    <col min="5381" max="5632" width="9.140625" style="7"/>
    <col min="5633" max="5633" width="28.42578125" style="7" customWidth="1"/>
    <col min="5634" max="5634" width="33.140625" style="7" customWidth="1"/>
    <col min="5635" max="5635" width="32.42578125" style="7" customWidth="1"/>
    <col min="5636" max="5636" width="28" style="7" customWidth="1"/>
    <col min="5637" max="5888" width="9.140625" style="7"/>
    <col min="5889" max="5889" width="28.42578125" style="7" customWidth="1"/>
    <col min="5890" max="5890" width="33.140625" style="7" customWidth="1"/>
    <col min="5891" max="5891" width="32.42578125" style="7" customWidth="1"/>
    <col min="5892" max="5892" width="28" style="7" customWidth="1"/>
    <col min="5893" max="6144" width="9.140625" style="7"/>
    <col min="6145" max="6145" width="28.42578125" style="7" customWidth="1"/>
    <col min="6146" max="6146" width="33.140625" style="7" customWidth="1"/>
    <col min="6147" max="6147" width="32.42578125" style="7" customWidth="1"/>
    <col min="6148" max="6148" width="28" style="7" customWidth="1"/>
    <col min="6149" max="6400" width="9.140625" style="7"/>
    <col min="6401" max="6401" width="28.42578125" style="7" customWidth="1"/>
    <col min="6402" max="6402" width="33.140625" style="7" customWidth="1"/>
    <col min="6403" max="6403" width="32.42578125" style="7" customWidth="1"/>
    <col min="6404" max="6404" width="28" style="7" customWidth="1"/>
    <col min="6405" max="6656" width="9.140625" style="7"/>
    <col min="6657" max="6657" width="28.42578125" style="7" customWidth="1"/>
    <col min="6658" max="6658" width="33.140625" style="7" customWidth="1"/>
    <col min="6659" max="6659" width="32.42578125" style="7" customWidth="1"/>
    <col min="6660" max="6660" width="28" style="7" customWidth="1"/>
    <col min="6661" max="6912" width="9.140625" style="7"/>
    <col min="6913" max="6913" width="28.42578125" style="7" customWidth="1"/>
    <col min="6914" max="6914" width="33.140625" style="7" customWidth="1"/>
    <col min="6915" max="6915" width="32.42578125" style="7" customWidth="1"/>
    <col min="6916" max="6916" width="28" style="7" customWidth="1"/>
    <col min="6917" max="7168" width="9.140625" style="7"/>
    <col min="7169" max="7169" width="28.42578125" style="7" customWidth="1"/>
    <col min="7170" max="7170" width="33.140625" style="7" customWidth="1"/>
    <col min="7171" max="7171" width="32.42578125" style="7" customWidth="1"/>
    <col min="7172" max="7172" width="28" style="7" customWidth="1"/>
    <col min="7173" max="7424" width="9.140625" style="7"/>
    <col min="7425" max="7425" width="28.42578125" style="7" customWidth="1"/>
    <col min="7426" max="7426" width="33.140625" style="7" customWidth="1"/>
    <col min="7427" max="7427" width="32.42578125" style="7" customWidth="1"/>
    <col min="7428" max="7428" width="28" style="7" customWidth="1"/>
    <col min="7429" max="7680" width="9.140625" style="7"/>
    <col min="7681" max="7681" width="28.42578125" style="7" customWidth="1"/>
    <col min="7682" max="7682" width="33.140625" style="7" customWidth="1"/>
    <col min="7683" max="7683" width="32.42578125" style="7" customWidth="1"/>
    <col min="7684" max="7684" width="28" style="7" customWidth="1"/>
    <col min="7685" max="7936" width="9.140625" style="7"/>
    <col min="7937" max="7937" width="28.42578125" style="7" customWidth="1"/>
    <col min="7938" max="7938" width="33.140625" style="7" customWidth="1"/>
    <col min="7939" max="7939" width="32.42578125" style="7" customWidth="1"/>
    <col min="7940" max="7940" width="28" style="7" customWidth="1"/>
    <col min="7941" max="8192" width="9.140625" style="7"/>
    <col min="8193" max="8193" width="28.42578125" style="7" customWidth="1"/>
    <col min="8194" max="8194" width="33.140625" style="7" customWidth="1"/>
    <col min="8195" max="8195" width="32.42578125" style="7" customWidth="1"/>
    <col min="8196" max="8196" width="28" style="7" customWidth="1"/>
    <col min="8197" max="8448" width="9.140625" style="7"/>
    <col min="8449" max="8449" width="28.42578125" style="7" customWidth="1"/>
    <col min="8450" max="8450" width="33.140625" style="7" customWidth="1"/>
    <col min="8451" max="8451" width="32.42578125" style="7" customWidth="1"/>
    <col min="8452" max="8452" width="28" style="7" customWidth="1"/>
    <col min="8453" max="8704" width="9.140625" style="7"/>
    <col min="8705" max="8705" width="28.42578125" style="7" customWidth="1"/>
    <col min="8706" max="8706" width="33.140625" style="7" customWidth="1"/>
    <col min="8707" max="8707" width="32.42578125" style="7" customWidth="1"/>
    <col min="8708" max="8708" width="28" style="7" customWidth="1"/>
    <col min="8709" max="8960" width="9.140625" style="7"/>
    <col min="8961" max="8961" width="28.42578125" style="7" customWidth="1"/>
    <col min="8962" max="8962" width="33.140625" style="7" customWidth="1"/>
    <col min="8963" max="8963" width="32.42578125" style="7" customWidth="1"/>
    <col min="8964" max="8964" width="28" style="7" customWidth="1"/>
    <col min="8965" max="9216" width="9.140625" style="7"/>
    <col min="9217" max="9217" width="28.42578125" style="7" customWidth="1"/>
    <col min="9218" max="9218" width="33.140625" style="7" customWidth="1"/>
    <col min="9219" max="9219" width="32.42578125" style="7" customWidth="1"/>
    <col min="9220" max="9220" width="28" style="7" customWidth="1"/>
    <col min="9221" max="9472" width="9.140625" style="7"/>
    <col min="9473" max="9473" width="28.42578125" style="7" customWidth="1"/>
    <col min="9474" max="9474" width="33.140625" style="7" customWidth="1"/>
    <col min="9475" max="9475" width="32.42578125" style="7" customWidth="1"/>
    <col min="9476" max="9476" width="28" style="7" customWidth="1"/>
    <col min="9477" max="9728" width="9.140625" style="7"/>
    <col min="9729" max="9729" width="28.42578125" style="7" customWidth="1"/>
    <col min="9730" max="9730" width="33.140625" style="7" customWidth="1"/>
    <col min="9731" max="9731" width="32.42578125" style="7" customWidth="1"/>
    <col min="9732" max="9732" width="28" style="7" customWidth="1"/>
    <col min="9733" max="9984" width="9.140625" style="7"/>
    <col min="9985" max="9985" width="28.42578125" style="7" customWidth="1"/>
    <col min="9986" max="9986" width="33.140625" style="7" customWidth="1"/>
    <col min="9987" max="9987" width="32.42578125" style="7" customWidth="1"/>
    <col min="9988" max="9988" width="28" style="7" customWidth="1"/>
    <col min="9989" max="10240" width="9.140625" style="7"/>
    <col min="10241" max="10241" width="28.42578125" style="7" customWidth="1"/>
    <col min="10242" max="10242" width="33.140625" style="7" customWidth="1"/>
    <col min="10243" max="10243" width="32.42578125" style="7" customWidth="1"/>
    <col min="10244" max="10244" width="28" style="7" customWidth="1"/>
    <col min="10245" max="10496" width="9.140625" style="7"/>
    <col min="10497" max="10497" width="28.42578125" style="7" customWidth="1"/>
    <col min="10498" max="10498" width="33.140625" style="7" customWidth="1"/>
    <col min="10499" max="10499" width="32.42578125" style="7" customWidth="1"/>
    <col min="10500" max="10500" width="28" style="7" customWidth="1"/>
    <col min="10501" max="10752" width="9.140625" style="7"/>
    <col min="10753" max="10753" width="28.42578125" style="7" customWidth="1"/>
    <col min="10754" max="10754" width="33.140625" style="7" customWidth="1"/>
    <col min="10755" max="10755" width="32.42578125" style="7" customWidth="1"/>
    <col min="10756" max="10756" width="28" style="7" customWidth="1"/>
    <col min="10757" max="11008" width="9.140625" style="7"/>
    <col min="11009" max="11009" width="28.42578125" style="7" customWidth="1"/>
    <col min="11010" max="11010" width="33.140625" style="7" customWidth="1"/>
    <col min="11011" max="11011" width="32.42578125" style="7" customWidth="1"/>
    <col min="11012" max="11012" width="28" style="7" customWidth="1"/>
    <col min="11013" max="11264" width="9.140625" style="7"/>
    <col min="11265" max="11265" width="28.42578125" style="7" customWidth="1"/>
    <col min="11266" max="11266" width="33.140625" style="7" customWidth="1"/>
    <col min="11267" max="11267" width="32.42578125" style="7" customWidth="1"/>
    <col min="11268" max="11268" width="28" style="7" customWidth="1"/>
    <col min="11269" max="11520" width="9.140625" style="7"/>
    <col min="11521" max="11521" width="28.42578125" style="7" customWidth="1"/>
    <col min="11522" max="11522" width="33.140625" style="7" customWidth="1"/>
    <col min="11523" max="11523" width="32.42578125" style="7" customWidth="1"/>
    <col min="11524" max="11524" width="28" style="7" customWidth="1"/>
    <col min="11525" max="11776" width="9.140625" style="7"/>
    <col min="11777" max="11777" width="28.42578125" style="7" customWidth="1"/>
    <col min="11778" max="11778" width="33.140625" style="7" customWidth="1"/>
    <col min="11779" max="11779" width="32.42578125" style="7" customWidth="1"/>
    <col min="11780" max="11780" width="28" style="7" customWidth="1"/>
    <col min="11781" max="12032" width="9.140625" style="7"/>
    <col min="12033" max="12033" width="28.42578125" style="7" customWidth="1"/>
    <col min="12034" max="12034" width="33.140625" style="7" customWidth="1"/>
    <col min="12035" max="12035" width="32.42578125" style="7" customWidth="1"/>
    <col min="12036" max="12036" width="28" style="7" customWidth="1"/>
    <col min="12037" max="12288" width="9.140625" style="7"/>
    <col min="12289" max="12289" width="28.42578125" style="7" customWidth="1"/>
    <col min="12290" max="12290" width="33.140625" style="7" customWidth="1"/>
    <col min="12291" max="12291" width="32.42578125" style="7" customWidth="1"/>
    <col min="12292" max="12292" width="28" style="7" customWidth="1"/>
    <col min="12293" max="12544" width="9.140625" style="7"/>
    <col min="12545" max="12545" width="28.42578125" style="7" customWidth="1"/>
    <col min="12546" max="12546" width="33.140625" style="7" customWidth="1"/>
    <col min="12547" max="12547" width="32.42578125" style="7" customWidth="1"/>
    <col min="12548" max="12548" width="28" style="7" customWidth="1"/>
    <col min="12549" max="12800" width="9.140625" style="7"/>
    <col min="12801" max="12801" width="28.42578125" style="7" customWidth="1"/>
    <col min="12802" max="12802" width="33.140625" style="7" customWidth="1"/>
    <col min="12803" max="12803" width="32.42578125" style="7" customWidth="1"/>
    <col min="12804" max="12804" width="28" style="7" customWidth="1"/>
    <col min="12805" max="13056" width="9.140625" style="7"/>
    <col min="13057" max="13057" width="28.42578125" style="7" customWidth="1"/>
    <col min="13058" max="13058" width="33.140625" style="7" customWidth="1"/>
    <col min="13059" max="13059" width="32.42578125" style="7" customWidth="1"/>
    <col min="13060" max="13060" width="28" style="7" customWidth="1"/>
    <col min="13061" max="13312" width="9.140625" style="7"/>
    <col min="13313" max="13313" width="28.42578125" style="7" customWidth="1"/>
    <col min="13314" max="13314" width="33.140625" style="7" customWidth="1"/>
    <col min="13315" max="13315" width="32.42578125" style="7" customWidth="1"/>
    <col min="13316" max="13316" width="28" style="7" customWidth="1"/>
    <col min="13317" max="13568" width="9.140625" style="7"/>
    <col min="13569" max="13569" width="28.42578125" style="7" customWidth="1"/>
    <col min="13570" max="13570" width="33.140625" style="7" customWidth="1"/>
    <col min="13571" max="13571" width="32.42578125" style="7" customWidth="1"/>
    <col min="13572" max="13572" width="28" style="7" customWidth="1"/>
    <col min="13573" max="13824" width="9.140625" style="7"/>
    <col min="13825" max="13825" width="28.42578125" style="7" customWidth="1"/>
    <col min="13826" max="13826" width="33.140625" style="7" customWidth="1"/>
    <col min="13827" max="13827" width="32.42578125" style="7" customWidth="1"/>
    <col min="13828" max="13828" width="28" style="7" customWidth="1"/>
    <col min="13829" max="14080" width="9.140625" style="7"/>
    <col min="14081" max="14081" width="28.42578125" style="7" customWidth="1"/>
    <col min="14082" max="14082" width="33.140625" style="7" customWidth="1"/>
    <col min="14083" max="14083" width="32.42578125" style="7" customWidth="1"/>
    <col min="14084" max="14084" width="28" style="7" customWidth="1"/>
    <col min="14085" max="14336" width="9.140625" style="7"/>
    <col min="14337" max="14337" width="28.42578125" style="7" customWidth="1"/>
    <col min="14338" max="14338" width="33.140625" style="7" customWidth="1"/>
    <col min="14339" max="14339" width="32.42578125" style="7" customWidth="1"/>
    <col min="14340" max="14340" width="28" style="7" customWidth="1"/>
    <col min="14341" max="14592" width="9.140625" style="7"/>
    <col min="14593" max="14593" width="28.42578125" style="7" customWidth="1"/>
    <col min="14594" max="14594" width="33.140625" style="7" customWidth="1"/>
    <col min="14595" max="14595" width="32.42578125" style="7" customWidth="1"/>
    <col min="14596" max="14596" width="28" style="7" customWidth="1"/>
    <col min="14597" max="14848" width="9.140625" style="7"/>
    <col min="14849" max="14849" width="28.42578125" style="7" customWidth="1"/>
    <col min="14850" max="14850" width="33.140625" style="7" customWidth="1"/>
    <col min="14851" max="14851" width="32.42578125" style="7" customWidth="1"/>
    <col min="14852" max="14852" width="28" style="7" customWidth="1"/>
    <col min="14853" max="15104" width="9.140625" style="7"/>
    <col min="15105" max="15105" width="28.42578125" style="7" customWidth="1"/>
    <col min="15106" max="15106" width="33.140625" style="7" customWidth="1"/>
    <col min="15107" max="15107" width="32.42578125" style="7" customWidth="1"/>
    <col min="15108" max="15108" width="28" style="7" customWidth="1"/>
    <col min="15109" max="15360" width="9.140625" style="7"/>
    <col min="15361" max="15361" width="28.42578125" style="7" customWidth="1"/>
    <col min="15362" max="15362" width="33.140625" style="7" customWidth="1"/>
    <col min="15363" max="15363" width="32.42578125" style="7" customWidth="1"/>
    <col min="15364" max="15364" width="28" style="7" customWidth="1"/>
    <col min="15365" max="15616" width="9.140625" style="7"/>
    <col min="15617" max="15617" width="28.42578125" style="7" customWidth="1"/>
    <col min="15618" max="15618" width="33.140625" style="7" customWidth="1"/>
    <col min="15619" max="15619" width="32.42578125" style="7" customWidth="1"/>
    <col min="15620" max="15620" width="28" style="7" customWidth="1"/>
    <col min="15621" max="15872" width="9.140625" style="7"/>
    <col min="15873" max="15873" width="28.42578125" style="7" customWidth="1"/>
    <col min="15874" max="15874" width="33.140625" style="7" customWidth="1"/>
    <col min="15875" max="15875" width="32.42578125" style="7" customWidth="1"/>
    <col min="15876" max="15876" width="28" style="7" customWidth="1"/>
    <col min="15877" max="16128" width="9.140625" style="7"/>
    <col min="16129" max="16129" width="28.42578125" style="7" customWidth="1"/>
    <col min="16130" max="16130" width="33.140625" style="7" customWidth="1"/>
    <col min="16131" max="16131" width="32.42578125" style="7" customWidth="1"/>
    <col min="16132" max="16132" width="28" style="7" customWidth="1"/>
    <col min="16133" max="16383" width="9.140625" style="7"/>
    <col min="16384" max="16384" width="9.140625" style="7" customWidth="1"/>
  </cols>
  <sheetData>
    <row r="1" spans="1:5" ht="15">
      <c r="A1" s="8"/>
      <c r="B1" s="8" t="s">
        <v>25</v>
      </c>
      <c r="C1" s="8" t="s">
        <v>26</v>
      </c>
      <c r="D1" s="9" t="s">
        <v>27</v>
      </c>
      <c r="E1" s="9" t="s">
        <v>24</v>
      </c>
    </row>
    <row r="2" spans="1:5">
      <c r="A2" s="10"/>
    </row>
    <row r="3" spans="1:5" ht="18.75" customHeight="1">
      <c r="A3" s="10"/>
    </row>
    <row r="4" spans="1:5" ht="18.75" customHeight="1" thickBot="1">
      <c r="A4" s="215" t="s">
        <v>77</v>
      </c>
      <c r="B4" s="11" t="str">
        <f>'Nasazení do skupin'!B5</f>
        <v>TJ Sokol I Prostějov</v>
      </c>
      <c r="C4" s="12"/>
      <c r="D4" s="13"/>
      <c r="E4" s="14"/>
    </row>
    <row r="5" spans="1:5" ht="18.75" customHeight="1">
      <c r="A5" s="10"/>
      <c r="B5" s="186"/>
      <c r="C5" s="12"/>
      <c r="D5" s="565"/>
      <c r="E5" s="14"/>
    </row>
    <row r="6" spans="1:5" ht="18.75" customHeight="1" thickBot="1">
      <c r="A6" s="10"/>
      <c r="B6" s="573" t="s">
        <v>223</v>
      </c>
      <c r="C6" s="15" t="str">
        <f>'Nasazení do skupin'!B5</f>
        <v>TJ Sokol I Prostějov</v>
      </c>
      <c r="D6" s="565"/>
      <c r="E6" s="14"/>
    </row>
    <row r="7" spans="1:5" ht="18.75" customHeight="1">
      <c r="A7" s="10"/>
      <c r="B7" s="574"/>
      <c r="C7" s="17"/>
      <c r="D7" s="566"/>
      <c r="E7" s="14"/>
    </row>
    <row r="8" spans="1:5" ht="18.75" customHeight="1" thickBot="1">
      <c r="A8" s="10" t="s">
        <v>218</v>
      </c>
      <c r="B8" s="567" t="str">
        <f>'Nasazení do skupin'!B16</f>
        <v>TJ Sokol Zbečník "A"</v>
      </c>
      <c r="C8" s="17"/>
      <c r="D8" s="566"/>
      <c r="E8" s="14"/>
    </row>
    <row r="9" spans="1:5" ht="18.75" customHeight="1">
      <c r="A9" s="10"/>
      <c r="B9" s="568"/>
      <c r="C9" s="17"/>
      <c r="D9" s="566"/>
      <c r="E9" s="14"/>
    </row>
    <row r="10" spans="1:5" ht="18.75" customHeight="1" thickBot="1">
      <c r="A10" s="10"/>
      <c r="B10" s="11"/>
      <c r="C10" s="577" t="s">
        <v>226</v>
      </c>
      <c r="D10" s="15" t="str">
        <f>'Nasazení do skupin'!B5</f>
        <v>TJ Sokol I Prostějov</v>
      </c>
      <c r="E10" s="13"/>
    </row>
    <row r="11" spans="1:5" ht="18.75" customHeight="1">
      <c r="A11" s="10"/>
      <c r="B11" s="11"/>
      <c r="C11" s="17"/>
      <c r="D11" s="569"/>
      <c r="E11" s="570"/>
    </row>
    <row r="12" spans="1:5" ht="18.75" customHeight="1" thickBot="1">
      <c r="A12" s="10" t="s">
        <v>78</v>
      </c>
      <c r="B12" s="11" t="str">
        <f>'Nasazení do skupin'!B11</f>
        <v>TJ Dynamo České Budějovice "B"</v>
      </c>
      <c r="C12" s="17"/>
      <c r="D12" s="571"/>
      <c r="E12" s="570"/>
    </row>
    <row r="13" spans="1:5" ht="18.75" customHeight="1">
      <c r="A13" s="10"/>
      <c r="B13" s="187"/>
      <c r="C13" s="17"/>
      <c r="D13" s="571"/>
      <c r="E13" s="570"/>
    </row>
    <row r="14" spans="1:5" ht="18.75" customHeight="1" thickBot="1">
      <c r="A14" s="10"/>
      <c r="B14" s="573" t="s">
        <v>223</v>
      </c>
      <c r="C14" s="20" t="str">
        <f>'Nasazení do skupin'!B11</f>
        <v>TJ Dynamo České Budějovice "B"</v>
      </c>
      <c r="D14" s="571"/>
      <c r="E14" s="570"/>
    </row>
    <row r="15" spans="1:5" ht="18.75" customHeight="1">
      <c r="A15" s="10"/>
      <c r="B15" s="16"/>
      <c r="C15" s="12"/>
      <c r="D15" s="571"/>
      <c r="E15" s="570"/>
    </row>
    <row r="16" spans="1:5" ht="18.75" customHeight="1" thickBot="1">
      <c r="A16" s="10" t="s">
        <v>220</v>
      </c>
      <c r="B16" s="567" t="str">
        <f>'Nasazení do skupin'!B22</f>
        <v>NK CLIMAX Vsetín "B"</v>
      </c>
      <c r="C16" s="12"/>
      <c r="D16" s="571"/>
      <c r="E16" s="570"/>
    </row>
    <row r="17" spans="1:10" ht="18.75" customHeight="1">
      <c r="A17" s="10"/>
      <c r="B17" s="568"/>
      <c r="C17" s="21"/>
      <c r="D17" s="571"/>
      <c r="E17" s="570"/>
    </row>
    <row r="18" spans="1:10" ht="18.75" customHeight="1" thickBot="1">
      <c r="A18" s="10"/>
      <c r="B18" s="11"/>
      <c r="C18" s="21"/>
      <c r="D18" s="97" t="s">
        <v>229</v>
      </c>
      <c r="E18" s="22" t="str">
        <f>'Nasazení do skupin'!B5</f>
        <v>TJ Sokol I Prostějov</v>
      </c>
    </row>
    <row r="19" spans="1:10" ht="18.75" customHeight="1">
      <c r="A19" s="10"/>
      <c r="B19" s="11"/>
      <c r="C19" s="12"/>
      <c r="D19" s="13"/>
      <c r="E19" s="23"/>
    </row>
    <row r="20" spans="1:10" ht="18.75" customHeight="1" thickBot="1">
      <c r="A20" s="10" t="s">
        <v>79</v>
      </c>
      <c r="B20" s="11" t="str">
        <f>'Nasazení do skupin'!B15</f>
        <v xml:space="preserve">TJ SLAVOJ Český Brod </v>
      </c>
      <c r="C20" s="12"/>
      <c r="D20" s="13"/>
      <c r="E20" s="23"/>
    </row>
    <row r="21" spans="1:10" ht="18.75" customHeight="1">
      <c r="A21" s="10"/>
      <c r="B21" s="187"/>
      <c r="C21" s="12"/>
      <c r="D21" s="565"/>
      <c r="E21" s="23"/>
    </row>
    <row r="22" spans="1:10" ht="18.75" customHeight="1" thickBot="1">
      <c r="A22" s="10"/>
      <c r="B22" s="573" t="s">
        <v>225</v>
      </c>
      <c r="C22" s="15" t="str">
        <f>'Nasazení do skupin'!B15</f>
        <v xml:space="preserve">TJ SLAVOJ Český Brod </v>
      </c>
      <c r="D22" s="565"/>
      <c r="E22" s="23"/>
    </row>
    <row r="23" spans="1:10" ht="18.75" customHeight="1">
      <c r="A23" s="10"/>
      <c r="B23" s="16"/>
      <c r="C23" s="17"/>
      <c r="D23" s="566"/>
      <c r="E23" s="23"/>
    </row>
    <row r="24" spans="1:10" ht="18.75" customHeight="1" thickBot="1">
      <c r="A24" s="10" t="s">
        <v>219</v>
      </c>
      <c r="B24" s="567" t="str">
        <f>'Nasazení do skupin'!B6</f>
        <v xml:space="preserve">Městský nohejbalový klub Modřice, z.s. </v>
      </c>
      <c r="C24" s="17"/>
      <c r="D24" s="566"/>
      <c r="E24" s="23"/>
    </row>
    <row r="25" spans="1:10" ht="18.75" customHeight="1">
      <c r="A25" s="10"/>
      <c r="B25" s="568"/>
      <c r="C25" s="17"/>
      <c r="D25" s="566"/>
      <c r="E25" s="23"/>
    </row>
    <row r="26" spans="1:10" ht="18.75" customHeight="1" thickBot="1">
      <c r="A26" s="10"/>
      <c r="B26" s="11"/>
      <c r="C26" s="97" t="s">
        <v>227</v>
      </c>
      <c r="D26" s="15" t="str">
        <f>'Nasazení do skupin'!B15</f>
        <v xml:space="preserve">TJ SLAVOJ Český Brod </v>
      </c>
      <c r="E26" s="23"/>
    </row>
    <row r="27" spans="1:10" ht="18.75" customHeight="1">
      <c r="A27" s="10"/>
      <c r="B27" s="11"/>
      <c r="C27" s="17"/>
      <c r="D27" s="569"/>
      <c r="E27" s="572"/>
      <c r="J27" s="10"/>
    </row>
    <row r="28" spans="1:10" ht="18.75" customHeight="1" thickBot="1">
      <c r="A28" s="10" t="s">
        <v>80</v>
      </c>
      <c r="B28" s="11" t="str">
        <f>'Nasazení do skupin'!B19</f>
        <v>TJ Dynamo České Budějovice "A"</v>
      </c>
      <c r="C28" s="17"/>
      <c r="D28" s="571"/>
      <c r="E28" s="572"/>
    </row>
    <row r="29" spans="1:10" ht="18.75" customHeight="1">
      <c r="A29" s="10"/>
      <c r="B29" s="187"/>
      <c r="C29" s="17"/>
      <c r="D29" s="571"/>
      <c r="E29" s="572"/>
    </row>
    <row r="30" spans="1:10" ht="18.75" customHeight="1" thickBot="1">
      <c r="A30" s="10"/>
      <c r="B30" s="573" t="s">
        <v>224</v>
      </c>
      <c r="C30" s="20" t="str">
        <f>'Nasazení do skupin'!B10</f>
        <v>NK CLIMAX Vsetín "A"</v>
      </c>
      <c r="D30" s="575"/>
      <c r="E30" s="572"/>
    </row>
    <row r="31" spans="1:10" ht="18.75" customHeight="1" thickBot="1">
      <c r="A31" s="10"/>
      <c r="B31" s="16"/>
      <c r="C31" s="12"/>
      <c r="D31" s="24" t="str">
        <f>'Nasazení do skupin'!B11</f>
        <v>TJ Dynamo České Budějovice "B"</v>
      </c>
      <c r="E31" s="13"/>
    </row>
    <row r="32" spans="1:10" ht="18.75" customHeight="1" thickBot="1">
      <c r="A32" s="10" t="s">
        <v>221</v>
      </c>
      <c r="B32" s="567" t="str">
        <f>'Nasazení do skupin'!B10</f>
        <v>NK CLIMAX Vsetín "A"</v>
      </c>
      <c r="C32" s="12"/>
      <c r="D32" s="576"/>
      <c r="E32" s="13"/>
    </row>
    <row r="33" spans="1:15" ht="18.75" customHeight="1" thickBot="1">
      <c r="A33" s="10"/>
      <c r="B33" s="568"/>
      <c r="C33" s="25"/>
      <c r="D33" s="97" t="s">
        <v>228</v>
      </c>
      <c r="E33" s="22" t="str">
        <f>'Nasazení do skupin'!B11</f>
        <v>TJ Dynamo České Budějovice "B"</v>
      </c>
    </row>
    <row r="34" spans="1:15" ht="18.75" customHeight="1">
      <c r="A34" s="10"/>
      <c r="B34" s="11"/>
      <c r="C34" s="12"/>
      <c r="D34" s="16"/>
      <c r="E34" s="13"/>
    </row>
    <row r="35" spans="1:15" ht="24" customHeight="1" thickBot="1">
      <c r="B35" s="14"/>
      <c r="C35" s="14"/>
      <c r="D35" s="26" t="str">
        <f>'Nasazení do skupin'!B10</f>
        <v>NK CLIMAX Vsetín "A"</v>
      </c>
      <c r="E35" s="14"/>
    </row>
    <row r="36" spans="1:15">
      <c r="B36" s="18"/>
      <c r="C36" s="12"/>
      <c r="D36" s="19"/>
      <c r="E36" s="19"/>
    </row>
    <row r="46" spans="1: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39"/>
  <sheetViews>
    <sheetView showGridLines="0" topLeftCell="A25" workbookViewId="0">
      <selection activeCell="P6" sqref="P6:S7"/>
    </sheetView>
  </sheetViews>
  <sheetFormatPr defaultRowHeight="15"/>
  <cols>
    <col min="1" max="1" width="9.140625" style="2" customWidth="1"/>
    <col min="2" max="13" width="4" style="2" customWidth="1"/>
    <col min="14" max="15" width="4.28515625" style="2" customWidth="1"/>
    <col min="16" max="19" width="5.140625" style="2" customWidth="1"/>
    <col min="20" max="258" width="8.85546875" style="2"/>
    <col min="259" max="260" width="6.5703125" style="2" customWidth="1"/>
    <col min="261" max="261" width="26.140625" style="2" customWidth="1"/>
    <col min="262" max="270" width="5.7109375" style="2" customWidth="1"/>
    <col min="271" max="514" width="8.85546875" style="2"/>
    <col min="515" max="516" width="6.5703125" style="2" customWidth="1"/>
    <col min="517" max="517" width="26.140625" style="2" customWidth="1"/>
    <col min="518" max="526" width="5.7109375" style="2" customWidth="1"/>
    <col min="527" max="770" width="8.85546875" style="2"/>
    <col min="771" max="772" width="6.5703125" style="2" customWidth="1"/>
    <col min="773" max="773" width="26.140625" style="2" customWidth="1"/>
    <col min="774" max="782" width="5.7109375" style="2" customWidth="1"/>
    <col min="783" max="1026" width="8.85546875" style="2"/>
    <col min="1027" max="1028" width="6.5703125" style="2" customWidth="1"/>
    <col min="1029" max="1029" width="26.140625" style="2" customWidth="1"/>
    <col min="1030" max="1038" width="5.7109375" style="2" customWidth="1"/>
    <col min="1039" max="1282" width="8.85546875" style="2"/>
    <col min="1283" max="1284" width="6.5703125" style="2" customWidth="1"/>
    <col min="1285" max="1285" width="26.140625" style="2" customWidth="1"/>
    <col min="1286" max="1294" width="5.7109375" style="2" customWidth="1"/>
    <col min="1295" max="1538" width="8.85546875" style="2"/>
    <col min="1539" max="1540" width="6.5703125" style="2" customWidth="1"/>
    <col min="1541" max="1541" width="26.140625" style="2" customWidth="1"/>
    <col min="1542" max="1550" width="5.7109375" style="2" customWidth="1"/>
    <col min="1551" max="1794" width="8.85546875" style="2"/>
    <col min="1795" max="1796" width="6.5703125" style="2" customWidth="1"/>
    <col min="1797" max="1797" width="26.140625" style="2" customWidth="1"/>
    <col min="1798" max="1806" width="5.7109375" style="2" customWidth="1"/>
    <col min="1807" max="2050" width="8.85546875" style="2"/>
    <col min="2051" max="2052" width="6.5703125" style="2" customWidth="1"/>
    <col min="2053" max="2053" width="26.140625" style="2" customWidth="1"/>
    <col min="2054" max="2062" width="5.7109375" style="2" customWidth="1"/>
    <col min="2063" max="2306" width="8.85546875" style="2"/>
    <col min="2307" max="2308" width="6.5703125" style="2" customWidth="1"/>
    <col min="2309" max="2309" width="26.140625" style="2" customWidth="1"/>
    <col min="2310" max="2318" width="5.7109375" style="2" customWidth="1"/>
    <col min="2319" max="2562" width="8.85546875" style="2"/>
    <col min="2563" max="2564" width="6.5703125" style="2" customWidth="1"/>
    <col min="2565" max="2565" width="26.140625" style="2" customWidth="1"/>
    <col min="2566" max="2574" width="5.7109375" style="2" customWidth="1"/>
    <col min="2575" max="2818" width="8.85546875" style="2"/>
    <col min="2819" max="2820" width="6.5703125" style="2" customWidth="1"/>
    <col min="2821" max="2821" width="26.140625" style="2" customWidth="1"/>
    <col min="2822" max="2830" width="5.7109375" style="2" customWidth="1"/>
    <col min="2831" max="3074" width="8.85546875" style="2"/>
    <col min="3075" max="3076" width="6.5703125" style="2" customWidth="1"/>
    <col min="3077" max="3077" width="26.140625" style="2" customWidth="1"/>
    <col min="3078" max="3086" width="5.7109375" style="2" customWidth="1"/>
    <col min="3087" max="3330" width="8.85546875" style="2"/>
    <col min="3331" max="3332" width="6.5703125" style="2" customWidth="1"/>
    <col min="3333" max="3333" width="26.140625" style="2" customWidth="1"/>
    <col min="3334" max="3342" width="5.7109375" style="2" customWidth="1"/>
    <col min="3343" max="3586" width="8.85546875" style="2"/>
    <col min="3587" max="3588" width="6.5703125" style="2" customWidth="1"/>
    <col min="3589" max="3589" width="26.140625" style="2" customWidth="1"/>
    <col min="3590" max="3598" width="5.7109375" style="2" customWidth="1"/>
    <col min="3599" max="3842" width="8.85546875" style="2"/>
    <col min="3843" max="3844" width="6.5703125" style="2" customWidth="1"/>
    <col min="3845" max="3845" width="26.140625" style="2" customWidth="1"/>
    <col min="3846" max="3854" width="5.7109375" style="2" customWidth="1"/>
    <col min="3855" max="4098" width="8.85546875" style="2"/>
    <col min="4099" max="4100" width="6.5703125" style="2" customWidth="1"/>
    <col min="4101" max="4101" width="26.140625" style="2" customWidth="1"/>
    <col min="4102" max="4110" width="5.7109375" style="2" customWidth="1"/>
    <col min="4111" max="4354" width="8.85546875" style="2"/>
    <col min="4355" max="4356" width="6.5703125" style="2" customWidth="1"/>
    <col min="4357" max="4357" width="26.140625" style="2" customWidth="1"/>
    <col min="4358" max="4366" width="5.7109375" style="2" customWidth="1"/>
    <col min="4367" max="4610" width="8.85546875" style="2"/>
    <col min="4611" max="4612" width="6.5703125" style="2" customWidth="1"/>
    <col min="4613" max="4613" width="26.140625" style="2" customWidth="1"/>
    <col min="4614" max="4622" width="5.7109375" style="2" customWidth="1"/>
    <col min="4623" max="4866" width="8.85546875" style="2"/>
    <col min="4867" max="4868" width="6.5703125" style="2" customWidth="1"/>
    <col min="4869" max="4869" width="26.140625" style="2" customWidth="1"/>
    <col min="4870" max="4878" width="5.7109375" style="2" customWidth="1"/>
    <col min="4879" max="5122" width="8.85546875" style="2"/>
    <col min="5123" max="5124" width="6.5703125" style="2" customWidth="1"/>
    <col min="5125" max="5125" width="26.140625" style="2" customWidth="1"/>
    <col min="5126" max="5134" width="5.7109375" style="2" customWidth="1"/>
    <col min="5135" max="5378" width="8.85546875" style="2"/>
    <col min="5379" max="5380" width="6.5703125" style="2" customWidth="1"/>
    <col min="5381" max="5381" width="26.140625" style="2" customWidth="1"/>
    <col min="5382" max="5390" width="5.7109375" style="2" customWidth="1"/>
    <col min="5391" max="5634" width="8.85546875" style="2"/>
    <col min="5635" max="5636" width="6.5703125" style="2" customWidth="1"/>
    <col min="5637" max="5637" width="26.140625" style="2" customWidth="1"/>
    <col min="5638" max="5646" width="5.7109375" style="2" customWidth="1"/>
    <col min="5647" max="5890" width="8.85546875" style="2"/>
    <col min="5891" max="5892" width="6.5703125" style="2" customWidth="1"/>
    <col min="5893" max="5893" width="26.140625" style="2" customWidth="1"/>
    <col min="5894" max="5902" width="5.7109375" style="2" customWidth="1"/>
    <col min="5903" max="6146" width="8.85546875" style="2"/>
    <col min="6147" max="6148" width="6.5703125" style="2" customWidth="1"/>
    <col min="6149" max="6149" width="26.140625" style="2" customWidth="1"/>
    <col min="6150" max="6158" width="5.7109375" style="2" customWidth="1"/>
    <col min="6159" max="6402" width="8.85546875" style="2"/>
    <col min="6403" max="6404" width="6.5703125" style="2" customWidth="1"/>
    <col min="6405" max="6405" width="26.140625" style="2" customWidth="1"/>
    <col min="6406" max="6414" width="5.7109375" style="2" customWidth="1"/>
    <col min="6415" max="6658" width="8.85546875" style="2"/>
    <col min="6659" max="6660" width="6.5703125" style="2" customWidth="1"/>
    <col min="6661" max="6661" width="26.140625" style="2" customWidth="1"/>
    <col min="6662" max="6670" width="5.7109375" style="2" customWidth="1"/>
    <col min="6671" max="6914" width="8.85546875" style="2"/>
    <col min="6915" max="6916" width="6.5703125" style="2" customWidth="1"/>
    <col min="6917" max="6917" width="26.140625" style="2" customWidth="1"/>
    <col min="6918" max="6926" width="5.7109375" style="2" customWidth="1"/>
    <col min="6927" max="7170" width="8.85546875" style="2"/>
    <col min="7171" max="7172" width="6.5703125" style="2" customWidth="1"/>
    <col min="7173" max="7173" width="26.140625" style="2" customWidth="1"/>
    <col min="7174" max="7182" width="5.7109375" style="2" customWidth="1"/>
    <col min="7183" max="7426" width="8.85546875" style="2"/>
    <col min="7427" max="7428" width="6.5703125" style="2" customWidth="1"/>
    <col min="7429" max="7429" width="26.140625" style="2" customWidth="1"/>
    <col min="7430" max="7438" width="5.7109375" style="2" customWidth="1"/>
    <col min="7439" max="7682" width="8.85546875" style="2"/>
    <col min="7683" max="7684" width="6.5703125" style="2" customWidth="1"/>
    <col min="7685" max="7685" width="26.140625" style="2" customWidth="1"/>
    <col min="7686" max="7694" width="5.7109375" style="2" customWidth="1"/>
    <col min="7695" max="7938" width="8.85546875" style="2"/>
    <col min="7939" max="7940" width="6.5703125" style="2" customWidth="1"/>
    <col min="7941" max="7941" width="26.140625" style="2" customWidth="1"/>
    <col min="7942" max="7950" width="5.7109375" style="2" customWidth="1"/>
    <col min="7951" max="8194" width="8.85546875" style="2"/>
    <col min="8195" max="8196" width="6.5703125" style="2" customWidth="1"/>
    <col min="8197" max="8197" width="26.140625" style="2" customWidth="1"/>
    <col min="8198" max="8206" width="5.7109375" style="2" customWidth="1"/>
    <col min="8207" max="8450" width="8.85546875" style="2"/>
    <col min="8451" max="8452" width="6.5703125" style="2" customWidth="1"/>
    <col min="8453" max="8453" width="26.140625" style="2" customWidth="1"/>
    <col min="8454" max="8462" width="5.7109375" style="2" customWidth="1"/>
    <col min="8463" max="8706" width="8.85546875" style="2"/>
    <col min="8707" max="8708" width="6.5703125" style="2" customWidth="1"/>
    <col min="8709" max="8709" width="26.140625" style="2" customWidth="1"/>
    <col min="8710" max="8718" width="5.7109375" style="2" customWidth="1"/>
    <col min="8719" max="8962" width="8.85546875" style="2"/>
    <col min="8963" max="8964" width="6.5703125" style="2" customWidth="1"/>
    <col min="8965" max="8965" width="26.140625" style="2" customWidth="1"/>
    <col min="8966" max="8974" width="5.7109375" style="2" customWidth="1"/>
    <col min="8975" max="9218" width="8.85546875" style="2"/>
    <col min="9219" max="9220" width="6.5703125" style="2" customWidth="1"/>
    <col min="9221" max="9221" width="26.140625" style="2" customWidth="1"/>
    <col min="9222" max="9230" width="5.7109375" style="2" customWidth="1"/>
    <col min="9231" max="9474" width="8.85546875" style="2"/>
    <col min="9475" max="9476" width="6.5703125" style="2" customWidth="1"/>
    <col min="9477" max="9477" width="26.140625" style="2" customWidth="1"/>
    <col min="9478" max="9486" width="5.7109375" style="2" customWidth="1"/>
    <col min="9487" max="9730" width="8.85546875" style="2"/>
    <col min="9731" max="9732" width="6.5703125" style="2" customWidth="1"/>
    <col min="9733" max="9733" width="26.140625" style="2" customWidth="1"/>
    <col min="9734" max="9742" width="5.7109375" style="2" customWidth="1"/>
    <col min="9743" max="9986" width="8.85546875" style="2"/>
    <col min="9987" max="9988" width="6.5703125" style="2" customWidth="1"/>
    <col min="9989" max="9989" width="26.140625" style="2" customWidth="1"/>
    <col min="9990" max="9998" width="5.7109375" style="2" customWidth="1"/>
    <col min="9999" max="10242" width="8.85546875" style="2"/>
    <col min="10243" max="10244" width="6.5703125" style="2" customWidth="1"/>
    <col min="10245" max="10245" width="26.140625" style="2" customWidth="1"/>
    <col min="10246" max="10254" width="5.7109375" style="2" customWidth="1"/>
    <col min="10255" max="10498" width="8.85546875" style="2"/>
    <col min="10499" max="10500" width="6.5703125" style="2" customWidth="1"/>
    <col min="10501" max="10501" width="26.140625" style="2" customWidth="1"/>
    <col min="10502" max="10510" width="5.7109375" style="2" customWidth="1"/>
    <col min="10511" max="10754" width="8.85546875" style="2"/>
    <col min="10755" max="10756" width="6.5703125" style="2" customWidth="1"/>
    <col min="10757" max="10757" width="26.140625" style="2" customWidth="1"/>
    <col min="10758" max="10766" width="5.7109375" style="2" customWidth="1"/>
    <col min="10767" max="11010" width="8.85546875" style="2"/>
    <col min="11011" max="11012" width="6.5703125" style="2" customWidth="1"/>
    <col min="11013" max="11013" width="26.140625" style="2" customWidth="1"/>
    <col min="11014" max="11022" width="5.7109375" style="2" customWidth="1"/>
    <col min="11023" max="11266" width="8.85546875" style="2"/>
    <col min="11267" max="11268" width="6.5703125" style="2" customWidth="1"/>
    <col min="11269" max="11269" width="26.140625" style="2" customWidth="1"/>
    <col min="11270" max="11278" width="5.7109375" style="2" customWidth="1"/>
    <col min="11279" max="11522" width="8.85546875" style="2"/>
    <col min="11523" max="11524" width="6.5703125" style="2" customWidth="1"/>
    <col min="11525" max="11525" width="26.140625" style="2" customWidth="1"/>
    <col min="11526" max="11534" width="5.7109375" style="2" customWidth="1"/>
    <col min="11535" max="11778" width="8.85546875" style="2"/>
    <col min="11779" max="11780" width="6.5703125" style="2" customWidth="1"/>
    <col min="11781" max="11781" width="26.140625" style="2" customWidth="1"/>
    <col min="11782" max="11790" width="5.7109375" style="2" customWidth="1"/>
    <col min="11791" max="12034" width="8.85546875" style="2"/>
    <col min="12035" max="12036" width="6.5703125" style="2" customWidth="1"/>
    <col min="12037" max="12037" width="26.140625" style="2" customWidth="1"/>
    <col min="12038" max="12046" width="5.7109375" style="2" customWidth="1"/>
    <col min="12047" max="12290" width="8.85546875" style="2"/>
    <col min="12291" max="12292" width="6.5703125" style="2" customWidth="1"/>
    <col min="12293" max="12293" width="26.140625" style="2" customWidth="1"/>
    <col min="12294" max="12302" width="5.7109375" style="2" customWidth="1"/>
    <col min="12303" max="12546" width="8.85546875" style="2"/>
    <col min="12547" max="12548" width="6.5703125" style="2" customWidth="1"/>
    <col min="12549" max="12549" width="26.140625" style="2" customWidth="1"/>
    <col min="12550" max="12558" width="5.7109375" style="2" customWidth="1"/>
    <col min="12559" max="12802" width="8.85546875" style="2"/>
    <col min="12803" max="12804" width="6.5703125" style="2" customWidth="1"/>
    <col min="12805" max="12805" width="26.140625" style="2" customWidth="1"/>
    <col min="12806" max="12814" width="5.7109375" style="2" customWidth="1"/>
    <col min="12815" max="13058" width="8.85546875" style="2"/>
    <col min="13059" max="13060" width="6.5703125" style="2" customWidth="1"/>
    <col min="13061" max="13061" width="26.140625" style="2" customWidth="1"/>
    <col min="13062" max="13070" width="5.7109375" style="2" customWidth="1"/>
    <col min="13071" max="13314" width="8.85546875" style="2"/>
    <col min="13315" max="13316" width="6.5703125" style="2" customWidth="1"/>
    <col min="13317" max="13317" width="26.140625" style="2" customWidth="1"/>
    <col min="13318" max="13326" width="5.7109375" style="2" customWidth="1"/>
    <col min="13327" max="13570" width="8.85546875" style="2"/>
    <col min="13571" max="13572" width="6.5703125" style="2" customWidth="1"/>
    <col min="13573" max="13573" width="26.140625" style="2" customWidth="1"/>
    <col min="13574" max="13582" width="5.7109375" style="2" customWidth="1"/>
    <col min="13583" max="13826" width="8.85546875" style="2"/>
    <col min="13827" max="13828" width="6.5703125" style="2" customWidth="1"/>
    <col min="13829" max="13829" width="26.140625" style="2" customWidth="1"/>
    <col min="13830" max="13838" width="5.7109375" style="2" customWidth="1"/>
    <col min="13839" max="14082" width="8.85546875" style="2"/>
    <col min="14083" max="14084" width="6.5703125" style="2" customWidth="1"/>
    <col min="14085" max="14085" width="26.140625" style="2" customWidth="1"/>
    <col min="14086" max="14094" width="5.7109375" style="2" customWidth="1"/>
    <col min="14095" max="14338" width="8.85546875" style="2"/>
    <col min="14339" max="14340" width="6.5703125" style="2" customWidth="1"/>
    <col min="14341" max="14341" width="26.140625" style="2" customWidth="1"/>
    <col min="14342" max="14350" width="5.7109375" style="2" customWidth="1"/>
    <col min="14351" max="14594" width="8.85546875" style="2"/>
    <col min="14595" max="14596" width="6.5703125" style="2" customWidth="1"/>
    <col min="14597" max="14597" width="26.140625" style="2" customWidth="1"/>
    <col min="14598" max="14606" width="5.7109375" style="2" customWidth="1"/>
    <col min="14607" max="14850" width="8.85546875" style="2"/>
    <col min="14851" max="14852" width="6.5703125" style="2" customWidth="1"/>
    <col min="14853" max="14853" width="26.140625" style="2" customWidth="1"/>
    <col min="14854" max="14862" width="5.7109375" style="2" customWidth="1"/>
    <col min="14863" max="15106" width="8.85546875" style="2"/>
    <col min="15107" max="15108" width="6.5703125" style="2" customWidth="1"/>
    <col min="15109" max="15109" width="26.140625" style="2" customWidth="1"/>
    <col min="15110" max="15118" width="5.7109375" style="2" customWidth="1"/>
    <col min="15119" max="15362" width="8.85546875" style="2"/>
    <col min="15363" max="15364" width="6.5703125" style="2" customWidth="1"/>
    <col min="15365" max="15365" width="26.140625" style="2" customWidth="1"/>
    <col min="15366" max="15374" width="5.7109375" style="2" customWidth="1"/>
    <col min="15375" max="15618" width="8.85546875" style="2"/>
    <col min="15619" max="15620" width="6.5703125" style="2" customWidth="1"/>
    <col min="15621" max="15621" width="26.140625" style="2" customWidth="1"/>
    <col min="15622" max="15630" width="5.7109375" style="2" customWidth="1"/>
    <col min="15631" max="15874" width="8.85546875" style="2"/>
    <col min="15875" max="15876" width="6.5703125" style="2" customWidth="1"/>
    <col min="15877" max="15877" width="26.140625" style="2" customWidth="1"/>
    <col min="15878" max="15886" width="5.7109375" style="2" customWidth="1"/>
    <col min="15887" max="16130" width="8.85546875" style="2"/>
    <col min="16131" max="16132" width="6.5703125" style="2" customWidth="1"/>
    <col min="16133" max="16133" width="26.140625" style="2" customWidth="1"/>
    <col min="16134" max="16142" width="5.7109375" style="2" customWidth="1"/>
    <col min="16143" max="16384" width="8.85546875" style="2"/>
  </cols>
  <sheetData>
    <row r="1" spans="1:24">
      <c r="A1" s="2" t="s">
        <v>47</v>
      </c>
      <c r="B1" s="535">
        <v>42922</v>
      </c>
      <c r="C1" s="535"/>
      <c r="D1" s="535"/>
    </row>
    <row r="2" spans="1:24" ht="15.75">
      <c r="A2" s="511" t="s">
        <v>48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</row>
    <row r="3" spans="1:24" ht="6.75" customHeight="1" thickBo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24" ht="13.5" customHeight="1">
      <c r="A4" s="518" t="s">
        <v>49</v>
      </c>
      <c r="B4" s="529" t="s">
        <v>34</v>
      </c>
      <c r="C4" s="529"/>
      <c r="D4" s="529"/>
      <c r="E4" s="529"/>
      <c r="F4" s="530"/>
      <c r="G4" s="518" t="s">
        <v>50</v>
      </c>
      <c r="H4" s="525"/>
      <c r="I4" s="525"/>
      <c r="J4" s="529" t="str">
        <f>'Nasazení do skupin'!$A$2</f>
        <v>D3</v>
      </c>
      <c r="K4" s="529"/>
      <c r="L4" s="529"/>
      <c r="M4" s="530"/>
      <c r="N4" s="518" t="s">
        <v>51</v>
      </c>
      <c r="O4" s="525"/>
      <c r="P4" s="536">
        <v>39</v>
      </c>
      <c r="Q4" s="538" t="s">
        <v>75</v>
      </c>
      <c r="R4" s="539"/>
      <c r="S4" s="542" t="str">
        <f>VLOOKUP(P4,Zápasy!B4:G60,2,0)</f>
        <v>3M</v>
      </c>
    </row>
    <row r="5" spans="1:24" ht="13.5" customHeight="1" thickBot="1">
      <c r="A5" s="519"/>
      <c r="B5" s="531"/>
      <c r="C5" s="531"/>
      <c r="D5" s="531"/>
      <c r="E5" s="531"/>
      <c r="F5" s="532"/>
      <c r="G5" s="519"/>
      <c r="H5" s="526"/>
      <c r="I5" s="526"/>
      <c r="J5" s="531"/>
      <c r="K5" s="531"/>
      <c r="L5" s="531"/>
      <c r="M5" s="532"/>
      <c r="N5" s="519"/>
      <c r="O5" s="526"/>
      <c r="P5" s="537"/>
      <c r="Q5" s="540"/>
      <c r="R5" s="541"/>
      <c r="S5" s="543"/>
    </row>
    <row r="6" spans="1:24" ht="13.5" customHeight="1">
      <c r="A6" s="518" t="s">
        <v>52</v>
      </c>
      <c r="B6" s="520">
        <f>$B$1</f>
        <v>42922</v>
      </c>
      <c r="C6" s="521"/>
      <c r="D6" s="521"/>
      <c r="E6" s="521"/>
      <c r="F6" s="522"/>
      <c r="G6" s="518" t="s">
        <v>53</v>
      </c>
      <c r="H6" s="525"/>
      <c r="I6" s="525"/>
      <c r="J6" s="521"/>
      <c r="K6" s="521"/>
      <c r="L6" s="521"/>
      <c r="M6" s="522"/>
      <c r="N6" s="518" t="s">
        <v>54</v>
      </c>
      <c r="O6" s="525"/>
      <c r="P6" s="529"/>
      <c r="Q6" s="529"/>
      <c r="R6" s="529"/>
      <c r="S6" s="530"/>
      <c r="V6" s="99"/>
      <c r="X6" s="99"/>
    </row>
    <row r="7" spans="1:24" ht="13.15" customHeight="1" thickBot="1">
      <c r="A7" s="519"/>
      <c r="B7" s="523"/>
      <c r="C7" s="523"/>
      <c r="D7" s="523"/>
      <c r="E7" s="523"/>
      <c r="F7" s="524"/>
      <c r="G7" s="519"/>
      <c r="H7" s="526"/>
      <c r="I7" s="526"/>
      <c r="J7" s="523"/>
      <c r="K7" s="523"/>
      <c r="L7" s="523"/>
      <c r="M7" s="524"/>
      <c r="N7" s="519"/>
      <c r="O7" s="526"/>
      <c r="P7" s="531"/>
      <c r="Q7" s="531"/>
      <c r="R7" s="531"/>
      <c r="S7" s="532"/>
      <c r="V7" s="99"/>
      <c r="X7" s="99"/>
    </row>
    <row r="8" spans="1:24" ht="18.75" customHeight="1">
      <c r="A8" s="100" t="s">
        <v>55</v>
      </c>
      <c r="B8" s="527"/>
      <c r="C8" s="527"/>
      <c r="D8" s="527"/>
      <c r="E8" s="527"/>
      <c r="F8" s="528"/>
      <c r="G8" s="100" t="s">
        <v>56</v>
      </c>
      <c r="H8" s="101"/>
      <c r="I8" s="533" t="str">
        <f>VLOOKUP(B13,'Nasazení do skupin'!$B$5:$S$63,18,0)</f>
        <v>Žikeš</v>
      </c>
      <c r="J8" s="533"/>
      <c r="K8" s="533"/>
      <c r="L8" s="533"/>
      <c r="M8" s="534"/>
      <c r="N8" s="100" t="s">
        <v>57</v>
      </c>
      <c r="O8" s="101"/>
      <c r="P8" s="527">
        <f>VLOOKUP(B13,'Nasazení do skupin'!$B$5:$S$63,17,0)</f>
        <v>0</v>
      </c>
      <c r="Q8" s="527"/>
      <c r="R8" s="527"/>
      <c r="S8" s="528"/>
      <c r="V8" s="99"/>
      <c r="X8" s="99"/>
    </row>
    <row r="9" spans="1:24" ht="16.5" thickBot="1">
      <c r="A9" s="102" t="s">
        <v>58</v>
      </c>
      <c r="B9" s="512"/>
      <c r="C9" s="512"/>
      <c r="D9" s="512"/>
      <c r="E9" s="512"/>
      <c r="F9" s="513"/>
      <c r="G9" s="514" t="s">
        <v>58</v>
      </c>
      <c r="H9" s="515"/>
      <c r="I9" s="516"/>
      <c r="J9" s="516"/>
      <c r="K9" s="516"/>
      <c r="L9" s="516"/>
      <c r="M9" s="517"/>
      <c r="N9" s="514" t="s">
        <v>58</v>
      </c>
      <c r="O9" s="515"/>
      <c r="P9" s="512"/>
      <c r="Q9" s="512"/>
      <c r="R9" s="512"/>
      <c r="S9" s="513"/>
      <c r="V9" s="99"/>
      <c r="X9" s="99"/>
    </row>
    <row r="10" spans="1:24" ht="18.75" customHeight="1">
      <c r="A10" s="100" t="s">
        <v>55</v>
      </c>
      <c r="B10" s="527"/>
      <c r="C10" s="527"/>
      <c r="D10" s="527"/>
      <c r="E10" s="527"/>
      <c r="F10" s="528"/>
      <c r="G10" s="100" t="s">
        <v>59</v>
      </c>
      <c r="H10" s="101"/>
      <c r="I10" s="533" t="str">
        <f>VLOOKUP(H13,'Nasazení do skupin'!$B$5:$S$63,18,0)</f>
        <v>Gebel</v>
      </c>
      <c r="J10" s="533"/>
      <c r="K10" s="533"/>
      <c r="L10" s="533"/>
      <c r="M10" s="534"/>
      <c r="N10" s="100" t="s">
        <v>60</v>
      </c>
      <c r="O10" s="101"/>
      <c r="P10" s="527">
        <f>VLOOKUP(H13,'Nasazení do skupin'!$B$5:$S$63,17,0)</f>
        <v>0</v>
      </c>
      <c r="Q10" s="527"/>
      <c r="R10" s="527"/>
      <c r="S10" s="528"/>
      <c r="V10" s="99"/>
      <c r="X10" s="99"/>
    </row>
    <row r="11" spans="1:24" ht="16.5" thickBot="1">
      <c r="A11" s="102" t="s">
        <v>58</v>
      </c>
      <c r="B11" s="512"/>
      <c r="C11" s="512"/>
      <c r="D11" s="512"/>
      <c r="E11" s="512"/>
      <c r="F11" s="513"/>
      <c r="G11" s="514" t="s">
        <v>58</v>
      </c>
      <c r="H11" s="515"/>
      <c r="I11" s="516"/>
      <c r="J11" s="516"/>
      <c r="K11" s="516"/>
      <c r="L11" s="516"/>
      <c r="M11" s="517"/>
      <c r="N11" s="514" t="s">
        <v>58</v>
      </c>
      <c r="O11" s="515"/>
      <c r="P11" s="512"/>
      <c r="Q11" s="512"/>
      <c r="R11" s="512"/>
      <c r="S11" s="513"/>
    </row>
    <row r="12" spans="1:24" ht="12" customHeight="1">
      <c r="A12" s="549" t="s">
        <v>61</v>
      </c>
      <c r="B12" s="551" t="s">
        <v>62</v>
      </c>
      <c r="C12" s="552"/>
      <c r="D12" s="552"/>
      <c r="E12" s="552"/>
      <c r="F12" s="553"/>
      <c r="G12" s="554" t="s">
        <v>35</v>
      </c>
      <c r="H12" s="551" t="s">
        <v>63</v>
      </c>
      <c r="I12" s="552"/>
      <c r="J12" s="552"/>
      <c r="K12" s="552"/>
      <c r="L12" s="553"/>
      <c r="M12" s="554" t="s">
        <v>35</v>
      </c>
      <c r="N12" s="544" t="s">
        <v>64</v>
      </c>
      <c r="O12" s="545"/>
      <c r="P12" s="544" t="s">
        <v>65</v>
      </c>
      <c r="Q12" s="545"/>
      <c r="R12" s="544" t="s">
        <v>66</v>
      </c>
      <c r="S12" s="545"/>
    </row>
    <row r="13" spans="1:24" s="105" customFormat="1" ht="24" customHeight="1" thickBot="1">
      <c r="A13" s="550"/>
      <c r="B13" s="546" t="str">
        <f>VLOOKUP(P4,Zápasy!$B$4:$G$53,4,0)</f>
        <v>TJ Dynamo České Budějovice "B"</v>
      </c>
      <c r="C13" s="547"/>
      <c r="D13" s="547"/>
      <c r="E13" s="547"/>
      <c r="F13" s="548"/>
      <c r="G13" s="555"/>
      <c r="H13" s="546" t="str">
        <f>VLOOKUP(P4,Zápasy!$B$4:$G$52,6,0)</f>
        <v>NK CLIMAX Vsetín "A"</v>
      </c>
      <c r="I13" s="547"/>
      <c r="J13" s="547"/>
      <c r="K13" s="547"/>
      <c r="L13" s="548"/>
      <c r="M13" s="555"/>
      <c r="N13" s="103" t="s">
        <v>0</v>
      </c>
      <c r="O13" s="104" t="s">
        <v>29</v>
      </c>
      <c r="P13" s="103" t="s">
        <v>0</v>
      </c>
      <c r="Q13" s="104" t="s">
        <v>29</v>
      </c>
      <c r="R13" s="103" t="s">
        <v>0</v>
      </c>
      <c r="S13" s="104" t="s">
        <v>29</v>
      </c>
    </row>
    <row r="14" spans="1:24" s="105" customFormat="1" ht="18" customHeight="1">
      <c r="A14" s="106" t="s">
        <v>37</v>
      </c>
      <c r="B14" s="107"/>
      <c r="C14" s="108"/>
      <c r="D14" s="108"/>
      <c r="E14" s="108"/>
      <c r="F14" s="109"/>
      <c r="G14" s="110"/>
      <c r="H14" s="107"/>
      <c r="I14" s="108"/>
      <c r="J14" s="108"/>
      <c r="K14" s="108"/>
      <c r="L14" s="111"/>
      <c r="M14" s="112"/>
      <c r="N14" s="113"/>
      <c r="O14" s="114"/>
      <c r="P14" s="505"/>
      <c r="Q14" s="508"/>
      <c r="R14" s="505"/>
      <c r="S14" s="508"/>
    </row>
    <row r="15" spans="1:24" s="105" customFormat="1" ht="18" customHeight="1">
      <c r="A15" s="115" t="s">
        <v>38</v>
      </c>
      <c r="B15" s="116"/>
      <c r="C15" s="117"/>
      <c r="D15" s="117"/>
      <c r="E15" s="117"/>
      <c r="F15" s="118"/>
      <c r="G15" s="119"/>
      <c r="H15" s="116"/>
      <c r="I15" s="117"/>
      <c r="J15" s="117"/>
      <c r="K15" s="117"/>
      <c r="L15" s="118"/>
      <c r="M15" s="120"/>
      <c r="N15" s="121"/>
      <c r="O15" s="118"/>
      <c r="P15" s="506"/>
      <c r="Q15" s="509"/>
      <c r="R15" s="506"/>
      <c r="S15" s="509"/>
    </row>
    <row r="16" spans="1:24" s="105" customFormat="1" ht="18" customHeight="1" thickBot="1">
      <c r="A16" s="122" t="s">
        <v>39</v>
      </c>
      <c r="B16" s="123"/>
      <c r="C16" s="124"/>
      <c r="D16" s="124"/>
      <c r="E16" s="124"/>
      <c r="F16" s="125"/>
      <c r="G16" s="126"/>
      <c r="H16" s="123"/>
      <c r="I16" s="124"/>
      <c r="J16" s="124"/>
      <c r="K16" s="124"/>
      <c r="L16" s="125"/>
      <c r="M16" s="127"/>
      <c r="N16" s="128"/>
      <c r="O16" s="129"/>
      <c r="P16" s="507"/>
      <c r="Q16" s="510"/>
      <c r="R16" s="507"/>
      <c r="S16" s="510"/>
    </row>
    <row r="17" spans="1:24" s="105" customFormat="1" ht="27.6" customHeight="1">
      <c r="A17" s="130" t="s">
        <v>67</v>
      </c>
      <c r="B17" s="131">
        <f>VLOOKUP(B13,'Nasazení do skupin'!$B$5:$S$63,2,0)</f>
        <v>1365</v>
      </c>
      <c r="C17" s="132">
        <f>VLOOKUP(B13,'Nasazení do skupin'!$B$5:$S$63,5,0)</f>
        <v>1349</v>
      </c>
      <c r="D17" s="133">
        <f>VLOOKUP(B13,'Nasazení do skupin'!$B$5:$S$63,8,0)</f>
        <v>1354</v>
      </c>
      <c r="E17" s="133">
        <f>VLOOKUP(B13,'Nasazení do skupin'!$B$5:$S$63,11,0)</f>
        <v>0</v>
      </c>
      <c r="F17" s="156">
        <f>VLOOKUP(B13,'Nasazení do skupin'!$B$5:$S$63,14,0)</f>
        <v>0</v>
      </c>
      <c r="G17" s="158"/>
      <c r="H17" s="131">
        <f>VLOOKUP(H13,'Nasazení do skupin'!$B$5:$S$63,2,0)</f>
        <v>2756</v>
      </c>
      <c r="I17" s="132">
        <f>VLOOKUP(H13,'Nasazení do skupin'!$B$5:$S$63,5,0)</f>
        <v>2757</v>
      </c>
      <c r="J17" s="133">
        <f>VLOOKUP(H13,'Nasazení do skupin'!$B$5:$S$63,8,0)</f>
        <v>2758</v>
      </c>
      <c r="K17" s="133">
        <f>VLOOKUP(H13,'Nasazení do skupin'!$B$5:$S$63,11,0)</f>
        <v>0</v>
      </c>
      <c r="L17" s="133">
        <f>VLOOKUP(H13,'Nasazení do skupin'!$B$5:$S$63,14,0)</f>
        <v>0</v>
      </c>
      <c r="M17" s="112"/>
      <c r="N17" s="134" t="s">
        <v>68</v>
      </c>
      <c r="O17" s="135"/>
      <c r="P17" s="135"/>
      <c r="Q17" s="135"/>
      <c r="R17" s="135"/>
      <c r="S17" s="136"/>
    </row>
    <row r="18" spans="1:24" s="105" customFormat="1" ht="88.15" customHeight="1" thickBot="1">
      <c r="A18" s="122" t="s">
        <v>69</v>
      </c>
      <c r="B18" s="137" t="str">
        <f>VLOOKUP(B13,'Nasazení do skupin'!$B$5:$S$63,3,0)</f>
        <v>Václav Koudelka</v>
      </c>
      <c r="C18" s="138" t="str">
        <f>VLOOKUP(B13,'Nasazení do skupin'!$B$5:$S$63,6,0)</f>
        <v>David Žikeš</v>
      </c>
      <c r="D18" s="138" t="str">
        <f>VLOOKUP(B13,'Nasazení do skupin'!$B$5:$S$63,9,0)</f>
        <v>Jan Bělík</v>
      </c>
      <c r="E18" s="138">
        <f>VLOOKUP(B13,'Nasazení do skupin'!$B$5:$S$63,12,0)</f>
        <v>0</v>
      </c>
      <c r="F18" s="157">
        <f>VLOOKUP(B13,'Nasazení do skupin'!$B$5:$S$63,15,0)</f>
        <v>0</v>
      </c>
      <c r="G18" s="159"/>
      <c r="H18" s="137" t="str">
        <f>VLOOKUP(H13,'Nasazení do skupin'!$B$5:$S$63,3,0)</f>
        <v>Tomáš Andris</v>
      </c>
      <c r="I18" s="138" t="str">
        <f>VLOOKUP(H13,'Nasazení do skupin'!$B$5:$S$63,6,0)</f>
        <v>David Majštiník</v>
      </c>
      <c r="J18" s="138" t="str">
        <f>VLOOKUP(H13,'Nasazení do skupin'!$B$5:$S$63,9,0)</f>
        <v>Daniel Bílý</v>
      </c>
      <c r="K18" s="138">
        <f>VLOOKUP(H13,'Nasazení do skupin'!$B$5:$S$63,12,0)</f>
        <v>0</v>
      </c>
      <c r="L18" s="138">
        <f>VLOOKUP(H13,'Nasazení do skupin'!$B$5:$S$63,15,0)</f>
        <v>0</v>
      </c>
      <c r="M18" s="139"/>
      <c r="N18" s="135"/>
      <c r="O18" s="135"/>
      <c r="P18" s="135"/>
      <c r="Q18" s="135"/>
      <c r="R18" s="135"/>
      <c r="S18" s="136"/>
    </row>
    <row r="19" spans="1:24" s="105" customFormat="1" ht="19.149999999999999" customHeight="1" thickBot="1">
      <c r="A19" s="140" t="s">
        <v>70</v>
      </c>
      <c r="B19" s="141">
        <f>VLOOKUP(B13,'Nasazení do skupin'!$B$5:$S$63,4,0)</f>
        <v>99</v>
      </c>
      <c r="C19" s="142">
        <f>VLOOKUP(B13,'Nasazení do skupin'!$B$5:$S$63,7,0)</f>
        <v>28</v>
      </c>
      <c r="D19" s="142">
        <f>VLOOKUP(B13,'Nasazení do skupin'!$B$5:$S$63,10,0)</f>
        <v>98</v>
      </c>
      <c r="E19" s="142">
        <f>VLOOKUP(B13,'Nasazení do skupin'!$B$5:$S$63,13,0)</f>
        <v>0</v>
      </c>
      <c r="F19" s="155">
        <f>VLOOKUP(B13,'Nasazení do skupin'!$B$5:$S$63,16,0)</f>
        <v>0</v>
      </c>
      <c r="G19" s="143"/>
      <c r="H19" s="141">
        <f>VLOOKUP(H13,'Nasazení do skupin'!$B$5:$S$63,4,0)</f>
        <v>99</v>
      </c>
      <c r="I19" s="142">
        <f>VLOOKUP(H13,'Nasazení do skupin'!$B$5:$S$63,7,0)</f>
        <v>82</v>
      </c>
      <c r="J19" s="142">
        <f>VLOOKUP(H13,'Nasazení do skupin'!$B$5:$S$63,10,0)</f>
        <v>81</v>
      </c>
      <c r="K19" s="142">
        <f>VLOOKUP(H13,'Nasazení do skupin'!$B$5:$S$63,13,0)</f>
        <v>0</v>
      </c>
      <c r="L19" s="142">
        <f>VLOOKUP(H13,'Nasazení do skupin'!$B$5:$S$63,16,0)</f>
        <v>0</v>
      </c>
      <c r="M19" s="144"/>
      <c r="N19" s="145"/>
      <c r="O19" s="145"/>
      <c r="P19" s="145"/>
      <c r="Q19" s="145"/>
      <c r="R19" s="145"/>
      <c r="S19" s="146"/>
    </row>
    <row r="20" spans="1:24" s="105" customFormat="1" ht="33.6" customHeight="1"/>
    <row r="21" spans="1:24" ht="15.75">
      <c r="A21" s="511" t="s">
        <v>48</v>
      </c>
      <c r="B21" s="511"/>
      <c r="C21" s="511"/>
      <c r="D21" s="511"/>
      <c r="E21" s="511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</row>
    <row r="22" spans="1:24" ht="6.75" customHeight="1" thickBot="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</row>
    <row r="23" spans="1:24" ht="13.5" customHeight="1">
      <c r="A23" s="518" t="s">
        <v>49</v>
      </c>
      <c r="B23" s="529" t="s">
        <v>34</v>
      </c>
      <c r="C23" s="529"/>
      <c r="D23" s="529"/>
      <c r="E23" s="529"/>
      <c r="F23" s="530"/>
      <c r="G23" s="518" t="s">
        <v>50</v>
      </c>
      <c r="H23" s="525"/>
      <c r="I23" s="525"/>
      <c r="J23" s="529" t="str">
        <f>'Nasazení do skupin'!$A$2</f>
        <v>D3</v>
      </c>
      <c r="K23" s="529"/>
      <c r="L23" s="529"/>
      <c r="M23" s="530"/>
      <c r="N23" s="518" t="s">
        <v>51</v>
      </c>
      <c r="O23" s="525"/>
      <c r="P23" s="556">
        <v>40</v>
      </c>
      <c r="Q23" s="538" t="s">
        <v>75</v>
      </c>
      <c r="R23" s="557"/>
      <c r="S23" s="556" t="str">
        <f>VLOOKUP(P23,Zápasy!B4:G60,2,0)</f>
        <v>F</v>
      </c>
    </row>
    <row r="24" spans="1:24" ht="13.5" customHeight="1" thickBot="1">
      <c r="A24" s="519"/>
      <c r="B24" s="531"/>
      <c r="C24" s="531"/>
      <c r="D24" s="531"/>
      <c r="E24" s="531"/>
      <c r="F24" s="532"/>
      <c r="G24" s="519"/>
      <c r="H24" s="526"/>
      <c r="I24" s="526"/>
      <c r="J24" s="531"/>
      <c r="K24" s="531"/>
      <c r="L24" s="531"/>
      <c r="M24" s="532"/>
      <c r="N24" s="519"/>
      <c r="O24" s="526"/>
      <c r="P24" s="543"/>
      <c r="Q24" s="558"/>
      <c r="R24" s="559"/>
      <c r="S24" s="543"/>
    </row>
    <row r="25" spans="1:24" ht="13.5" customHeight="1">
      <c r="A25" s="518" t="s">
        <v>52</v>
      </c>
      <c r="B25" s="520">
        <f>$B$1</f>
        <v>42922</v>
      </c>
      <c r="C25" s="521"/>
      <c r="D25" s="521"/>
      <c r="E25" s="521"/>
      <c r="F25" s="522"/>
      <c r="G25" s="518" t="s">
        <v>53</v>
      </c>
      <c r="H25" s="525"/>
      <c r="I25" s="525"/>
      <c r="J25" s="521"/>
      <c r="K25" s="521"/>
      <c r="L25" s="521"/>
      <c r="M25" s="522"/>
      <c r="N25" s="518" t="s">
        <v>54</v>
      </c>
      <c r="O25" s="525"/>
      <c r="P25" s="529"/>
      <c r="Q25" s="529"/>
      <c r="R25" s="529"/>
      <c r="S25" s="530"/>
      <c r="V25" s="99"/>
      <c r="X25" s="99"/>
    </row>
    <row r="26" spans="1:24" ht="13.15" customHeight="1" thickBot="1">
      <c r="A26" s="519"/>
      <c r="B26" s="523"/>
      <c r="C26" s="523"/>
      <c r="D26" s="523"/>
      <c r="E26" s="523"/>
      <c r="F26" s="524"/>
      <c r="G26" s="519"/>
      <c r="H26" s="526"/>
      <c r="I26" s="526"/>
      <c r="J26" s="523"/>
      <c r="K26" s="523"/>
      <c r="L26" s="523"/>
      <c r="M26" s="524"/>
      <c r="N26" s="519"/>
      <c r="O26" s="526"/>
      <c r="P26" s="531"/>
      <c r="Q26" s="531"/>
      <c r="R26" s="531"/>
      <c r="S26" s="532"/>
      <c r="V26" s="99"/>
      <c r="X26" s="99"/>
    </row>
    <row r="27" spans="1:24" ht="18.75" customHeight="1">
      <c r="A27" s="100" t="s">
        <v>55</v>
      </c>
      <c r="B27" s="527"/>
      <c r="C27" s="527"/>
      <c r="D27" s="527"/>
      <c r="E27" s="527"/>
      <c r="F27" s="528"/>
      <c r="G27" s="100" t="s">
        <v>56</v>
      </c>
      <c r="H27" s="101"/>
      <c r="I27" s="533" t="str">
        <f>VLOOKUP(B32,'Nasazení do skupin'!$B$5:$S$63,18,0)</f>
        <v>Beneš</v>
      </c>
      <c r="J27" s="533"/>
      <c r="K27" s="533"/>
      <c r="L27" s="533"/>
      <c r="M27" s="534"/>
      <c r="N27" s="100" t="s">
        <v>57</v>
      </c>
      <c r="O27" s="101"/>
      <c r="P27" s="527">
        <f>VLOOKUP(B32,'Nasazení do skupin'!$B$5:$S$63,17,0)</f>
        <v>0</v>
      </c>
      <c r="Q27" s="527"/>
      <c r="R27" s="527"/>
      <c r="S27" s="528"/>
      <c r="V27" s="99"/>
      <c r="X27" s="99"/>
    </row>
    <row r="28" spans="1:24" ht="16.5" thickBot="1">
      <c r="A28" s="102" t="s">
        <v>58</v>
      </c>
      <c r="B28" s="512"/>
      <c r="C28" s="512"/>
      <c r="D28" s="512"/>
      <c r="E28" s="512"/>
      <c r="F28" s="513"/>
      <c r="G28" s="514" t="s">
        <v>58</v>
      </c>
      <c r="H28" s="515"/>
      <c r="I28" s="516"/>
      <c r="J28" s="516"/>
      <c r="K28" s="516"/>
      <c r="L28" s="516"/>
      <c r="M28" s="517"/>
      <c r="N28" s="514" t="s">
        <v>58</v>
      </c>
      <c r="O28" s="515"/>
      <c r="P28" s="512"/>
      <c r="Q28" s="512"/>
      <c r="R28" s="512"/>
      <c r="S28" s="513"/>
      <c r="V28" s="99"/>
      <c r="X28" s="99"/>
    </row>
    <row r="29" spans="1:24" ht="18.75" customHeight="1">
      <c r="A29" s="100" t="s">
        <v>55</v>
      </c>
      <c r="B29" s="527"/>
      <c r="C29" s="527"/>
      <c r="D29" s="527"/>
      <c r="E29" s="527"/>
      <c r="F29" s="528"/>
      <c r="G29" s="100" t="s">
        <v>59</v>
      </c>
      <c r="H29" s="101"/>
      <c r="I29" s="533" t="str">
        <f>VLOOKUP(H32,'Nasazení do skupin'!$B$5:$S$63,18,0)</f>
        <v>Janík</v>
      </c>
      <c r="J29" s="533"/>
      <c r="K29" s="533"/>
      <c r="L29" s="533"/>
      <c r="M29" s="534"/>
      <c r="N29" s="100" t="s">
        <v>60</v>
      </c>
      <c r="O29" s="101"/>
      <c r="P29" s="527">
        <f>VLOOKUP(H32,'Nasazení do skupin'!$B$5:$S$63,17,0)</f>
        <v>0</v>
      </c>
      <c r="Q29" s="527"/>
      <c r="R29" s="527"/>
      <c r="S29" s="528"/>
      <c r="V29" s="99"/>
      <c r="X29" s="99"/>
    </row>
    <row r="30" spans="1:24" ht="16.5" thickBot="1">
      <c r="A30" s="102" t="s">
        <v>58</v>
      </c>
      <c r="B30" s="512"/>
      <c r="C30" s="512"/>
      <c r="D30" s="512"/>
      <c r="E30" s="512"/>
      <c r="F30" s="513"/>
      <c r="G30" s="514" t="s">
        <v>58</v>
      </c>
      <c r="H30" s="515"/>
      <c r="I30" s="516"/>
      <c r="J30" s="516"/>
      <c r="K30" s="516"/>
      <c r="L30" s="516"/>
      <c r="M30" s="517"/>
      <c r="N30" s="514" t="s">
        <v>58</v>
      </c>
      <c r="O30" s="515"/>
      <c r="P30" s="512"/>
      <c r="Q30" s="512"/>
      <c r="R30" s="512"/>
      <c r="S30" s="513"/>
    </row>
    <row r="31" spans="1:24" ht="12" customHeight="1">
      <c r="A31" s="549" t="s">
        <v>61</v>
      </c>
      <c r="B31" s="551" t="s">
        <v>62</v>
      </c>
      <c r="C31" s="552"/>
      <c r="D31" s="552"/>
      <c r="E31" s="552"/>
      <c r="F31" s="553"/>
      <c r="G31" s="554" t="s">
        <v>35</v>
      </c>
      <c r="H31" s="551" t="s">
        <v>63</v>
      </c>
      <c r="I31" s="552"/>
      <c r="J31" s="552"/>
      <c r="K31" s="552"/>
      <c r="L31" s="553"/>
      <c r="M31" s="554" t="s">
        <v>35</v>
      </c>
      <c r="N31" s="562" t="s">
        <v>64</v>
      </c>
      <c r="O31" s="563"/>
      <c r="P31" s="562" t="s">
        <v>65</v>
      </c>
      <c r="Q31" s="563"/>
      <c r="R31" s="562" t="s">
        <v>66</v>
      </c>
      <c r="S31" s="563"/>
    </row>
    <row r="32" spans="1:24" s="105" customFormat="1" ht="24" customHeight="1" thickBot="1">
      <c r="A32" s="550"/>
      <c r="B32" s="546" t="str">
        <f>VLOOKUP(P23,Zápasy!$B$4:$G$52,4,0)</f>
        <v>TJ Sokol I Prostějov</v>
      </c>
      <c r="C32" s="547"/>
      <c r="D32" s="547"/>
      <c r="E32" s="547"/>
      <c r="F32" s="548"/>
      <c r="G32" s="555"/>
      <c r="H32" s="546" t="str">
        <f>VLOOKUP(P23,Zápasy!$B$4:$G$52,6,0)</f>
        <v xml:space="preserve">TJ SLAVOJ Český Brod </v>
      </c>
      <c r="I32" s="547"/>
      <c r="J32" s="547"/>
      <c r="K32" s="547"/>
      <c r="L32" s="548"/>
      <c r="M32" s="555"/>
      <c r="N32" s="103" t="s">
        <v>0</v>
      </c>
      <c r="O32" s="104" t="s">
        <v>29</v>
      </c>
      <c r="P32" s="103" t="s">
        <v>0</v>
      </c>
      <c r="Q32" s="104" t="s">
        <v>29</v>
      </c>
      <c r="R32" s="103" t="s">
        <v>0</v>
      </c>
      <c r="S32" s="104" t="s">
        <v>29</v>
      </c>
    </row>
    <row r="33" spans="1:19" s="105" customFormat="1" ht="18" customHeight="1">
      <c r="A33" s="106" t="s">
        <v>37</v>
      </c>
      <c r="B33" s="147"/>
      <c r="C33" s="108"/>
      <c r="D33" s="108"/>
      <c r="E33" s="108"/>
      <c r="F33" s="148"/>
      <c r="G33" s="110"/>
      <c r="H33" s="147"/>
      <c r="I33" s="108"/>
      <c r="J33" s="108"/>
      <c r="K33" s="108"/>
      <c r="L33" s="114"/>
      <c r="M33" s="112"/>
      <c r="N33" s="149"/>
      <c r="O33" s="114"/>
      <c r="P33" s="560"/>
      <c r="Q33" s="561"/>
      <c r="R33" s="560"/>
      <c r="S33" s="561"/>
    </row>
    <row r="34" spans="1:19" s="105" customFormat="1" ht="18" customHeight="1">
      <c r="A34" s="115" t="s">
        <v>38</v>
      </c>
      <c r="B34" s="116"/>
      <c r="C34" s="117"/>
      <c r="D34" s="117"/>
      <c r="E34" s="117"/>
      <c r="F34" s="118"/>
      <c r="G34" s="119"/>
      <c r="H34" s="116"/>
      <c r="I34" s="117"/>
      <c r="J34" s="117"/>
      <c r="K34" s="117"/>
      <c r="L34" s="118"/>
      <c r="M34" s="120"/>
      <c r="N34" s="121"/>
      <c r="O34" s="118"/>
      <c r="P34" s="506"/>
      <c r="Q34" s="509"/>
      <c r="R34" s="506"/>
      <c r="S34" s="509"/>
    </row>
    <row r="35" spans="1:19" s="105" customFormat="1" ht="18" customHeight="1" thickBot="1">
      <c r="A35" s="122" t="s">
        <v>39</v>
      </c>
      <c r="B35" s="123"/>
      <c r="C35" s="124"/>
      <c r="D35" s="124"/>
      <c r="E35" s="124"/>
      <c r="F35" s="125"/>
      <c r="G35" s="126"/>
      <c r="H35" s="123"/>
      <c r="I35" s="124"/>
      <c r="J35" s="124"/>
      <c r="K35" s="124"/>
      <c r="L35" s="125"/>
      <c r="M35" s="127"/>
      <c r="N35" s="128"/>
      <c r="O35" s="129"/>
      <c r="P35" s="507"/>
      <c r="Q35" s="510"/>
      <c r="R35" s="507"/>
      <c r="S35" s="510"/>
    </row>
    <row r="36" spans="1:19" s="105" customFormat="1" ht="27.6" customHeight="1">
      <c r="A36" s="130" t="s">
        <v>67</v>
      </c>
      <c r="B36" s="131">
        <f>VLOOKUP(B32,'Nasazení do skupin'!$B$5:$S$63,2,0)</f>
        <v>632</v>
      </c>
      <c r="C36" s="132">
        <f>VLOOKUP(B32,'Nasazení do skupin'!$B$5:$S$63,5,0)</f>
        <v>2842</v>
      </c>
      <c r="D36" s="133">
        <f>VLOOKUP(B32,'Nasazení do skupin'!$B$5:$S$63,8,0)</f>
        <v>633</v>
      </c>
      <c r="E36" s="133">
        <f>VLOOKUP(B32,'Nasazení do skupin'!$B$5:$S$63,11,0)</f>
        <v>0</v>
      </c>
      <c r="F36" s="156">
        <f>VLOOKUP(B32,'Nasazení do skupin'!$B$5:$S$63,14,0)</f>
        <v>0</v>
      </c>
      <c r="G36" s="158"/>
      <c r="H36" s="131">
        <f>VLOOKUP(H32,'Nasazení do skupin'!$B$5:$S$63,2,0)</f>
        <v>899</v>
      </c>
      <c r="I36" s="132">
        <f>VLOOKUP(H32,'Nasazení do skupin'!$B$5:$S$63,5,0)</f>
        <v>3895</v>
      </c>
      <c r="J36" s="133">
        <f>VLOOKUP(H32,'Nasazení do skupin'!$B$5:$S$63,8,0)</f>
        <v>3896</v>
      </c>
      <c r="K36" s="133">
        <f>VLOOKUP(H32,'Nasazení do skupin'!$B$5:$S$63,11,0)</f>
        <v>904</v>
      </c>
      <c r="L36" s="133">
        <f>VLOOKUP(H32,'Nasazení do skupin'!$B$5:$S$63,14,0)</f>
        <v>2214</v>
      </c>
      <c r="M36" s="112"/>
      <c r="N36" s="134" t="s">
        <v>68</v>
      </c>
      <c r="O36" s="135"/>
      <c r="P36" s="135"/>
      <c r="Q36" s="135"/>
      <c r="R36" s="135"/>
      <c r="S36" s="136"/>
    </row>
    <row r="37" spans="1:19" s="105" customFormat="1" ht="88.15" customHeight="1" thickBot="1">
      <c r="A37" s="122" t="s">
        <v>69</v>
      </c>
      <c r="B37" s="137" t="str">
        <f>VLOOKUP(B32,'Nasazení do skupin'!$B$5:$S$63,3,0)</f>
        <v>Jakub Ftačník</v>
      </c>
      <c r="C37" s="138" t="str">
        <f>VLOOKUP(B32,'Nasazení do skupin'!$B$5:$S$63,6,0)</f>
        <v>Marian Příhoda</v>
      </c>
      <c r="D37" s="138" t="str">
        <f>VLOOKUP(B32,'Nasazení do skupin'!$B$5:$S$63,9,0)</f>
        <v>Jan Matkulčík</v>
      </c>
      <c r="E37" s="138">
        <f>VLOOKUP(B32,'Nasazení do skupin'!$B$5:$S$63,12,0)</f>
        <v>0</v>
      </c>
      <c r="F37" s="157">
        <f>VLOOKUP(B32,'Nasazení do skupin'!$B$5:$S$63,15,0)</f>
        <v>0</v>
      </c>
      <c r="G37" s="159"/>
      <c r="H37" s="137" t="str">
        <f>VLOOKUP(H32,'Nasazení do skupin'!$B$5:$S$63,3,0)</f>
        <v>Zdeněk Kalous</v>
      </c>
      <c r="I37" s="138" t="str">
        <f>VLOOKUP(H32,'Nasazení do skupin'!$B$5:$S$63,6,0)</f>
        <v>Jan Čech</v>
      </c>
      <c r="J37" s="138" t="str">
        <f>VLOOKUP(H32,'Nasazení do skupin'!$B$5:$S$63,9,0)</f>
        <v>Erik Zavacký</v>
      </c>
      <c r="K37" s="138" t="str">
        <f>VLOOKUP(H32,'Nasazení do skupin'!$B$5:$S$63,12,0)</f>
        <v>Nikolas Truc</v>
      </c>
      <c r="L37" s="138" t="str">
        <f>VLOOKUP(H32,'Nasazení do skupin'!$B$5:$S$63,15,0)</f>
        <v>Vilém Ungermann</v>
      </c>
      <c r="M37" s="139"/>
      <c r="N37" s="135"/>
      <c r="O37" s="135"/>
      <c r="P37" s="135"/>
      <c r="Q37" s="135"/>
      <c r="R37" s="135"/>
      <c r="S37" s="136"/>
    </row>
    <row r="38" spans="1:19" s="105" customFormat="1" ht="18" customHeight="1" thickBot="1">
      <c r="A38" s="140" t="s">
        <v>70</v>
      </c>
      <c r="B38" s="141">
        <f>VLOOKUP(B32,'Nasazení do skupin'!$B$5:$S$63,4,0)</f>
        <v>2</v>
      </c>
      <c r="C38" s="142">
        <f>VLOOKUP(B32,'Nasazení do skupin'!$B$5:$S$63,7,0)</f>
        <v>40</v>
      </c>
      <c r="D38" s="142">
        <f>VLOOKUP(B32,'Nasazení do skupin'!$B$5:$S$63,10,0)</f>
        <v>5</v>
      </c>
      <c r="E38" s="142">
        <f>VLOOKUP(B32,'Nasazení do skupin'!$B$5:$S$63,13,0)</f>
        <v>0</v>
      </c>
      <c r="F38" s="155">
        <f>VLOOKUP(B32,'Nasazení do skupin'!$B$5:$S$63,16,0)</f>
        <v>0</v>
      </c>
      <c r="G38" s="143"/>
      <c r="H38" s="141">
        <f>VLOOKUP(H32,'Nasazení do skupin'!$B$5:$S$63,4,0)</f>
        <v>31</v>
      </c>
      <c r="I38" s="142">
        <f>VLOOKUP(H32,'Nasazení do skupin'!$B$5:$S$63,7,0)</f>
        <v>33</v>
      </c>
      <c r="J38" s="142">
        <f>VLOOKUP(H32,'Nasazení do skupin'!$B$5:$S$63,10,0)</f>
        <v>36</v>
      </c>
      <c r="K38" s="142">
        <f>VLOOKUP(H32,'Nasazení do skupin'!$B$5:$S$63,13,0)</f>
        <v>30</v>
      </c>
      <c r="L38" s="142">
        <f>VLOOKUP(H32,'Nasazení do skupin'!$B$5:$S$63,16,0)</f>
        <v>32</v>
      </c>
      <c r="M38" s="144"/>
      <c r="N38" s="145"/>
      <c r="O38" s="145"/>
      <c r="P38" s="145"/>
      <c r="Q38" s="145"/>
      <c r="R38" s="145"/>
      <c r="S38" s="146"/>
    </row>
    <row r="39" spans="1:19" s="105" customFormat="1" ht="12.75">
      <c r="A39" s="150"/>
      <c r="B39" s="151"/>
      <c r="C39" s="151"/>
      <c r="D39" s="151"/>
      <c r="E39" s="151"/>
      <c r="F39" s="151"/>
      <c r="G39" s="152"/>
      <c r="H39" s="153"/>
      <c r="I39" s="153"/>
      <c r="J39" s="153"/>
      <c r="K39" s="153"/>
      <c r="L39" s="153"/>
      <c r="M39" s="154"/>
      <c r="N39" s="135"/>
      <c r="O39" s="135"/>
      <c r="P39" s="135"/>
      <c r="Q39" s="135"/>
      <c r="R39" s="135"/>
      <c r="S39" s="135"/>
    </row>
  </sheetData>
  <mergeCells count="91">
    <mergeCell ref="P29:S29"/>
    <mergeCell ref="B30:F30"/>
    <mergeCell ref="G30:H30"/>
    <mergeCell ref="I30:M30"/>
    <mergeCell ref="N30:O30"/>
    <mergeCell ref="P30:S30"/>
    <mergeCell ref="B29:F29"/>
    <mergeCell ref="I29:M29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I28:M28"/>
    <mergeCell ref="N28:O28"/>
    <mergeCell ref="P28:S28"/>
    <mergeCell ref="B27:F27"/>
    <mergeCell ref="I27:M27"/>
    <mergeCell ref="P27:S27"/>
    <mergeCell ref="B28:F28"/>
    <mergeCell ref="G28:H28"/>
    <mergeCell ref="P25:S26"/>
    <mergeCell ref="A23:A24"/>
    <mergeCell ref="B23:F24"/>
    <mergeCell ref="G23:I24"/>
    <mergeCell ref="J23:M24"/>
    <mergeCell ref="N23:O24"/>
    <mergeCell ref="P23:P24"/>
    <mergeCell ref="Q23:R24"/>
    <mergeCell ref="A25:A26"/>
    <mergeCell ref="B25:F26"/>
    <mergeCell ref="G25:I26"/>
    <mergeCell ref="J25:M26"/>
    <mergeCell ref="N25:O26"/>
    <mergeCell ref="S23:S24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P10:S10"/>
    <mergeCell ref="P6:S7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A6:A7"/>
    <mergeCell ref="B6:F7"/>
    <mergeCell ref="G6:I7"/>
    <mergeCell ref="J6:M7"/>
    <mergeCell ref="N6:O7"/>
    <mergeCell ref="B11:F11"/>
    <mergeCell ref="G11:H11"/>
    <mergeCell ref="I11:M11"/>
    <mergeCell ref="N11:O11"/>
    <mergeCell ref="P11:S11"/>
    <mergeCell ref="P14:P16"/>
    <mergeCell ref="Q14:Q16"/>
    <mergeCell ref="R14:R16"/>
    <mergeCell ref="S14:S16"/>
    <mergeCell ref="A21:S2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workbookViewId="0">
      <selection activeCell="D16" sqref="D16"/>
    </sheetView>
  </sheetViews>
  <sheetFormatPr defaultRowHeight="12.75"/>
  <cols>
    <col min="1" max="1" width="3" style="29" customWidth="1"/>
    <col min="2" max="2" width="38" style="29" bestFit="1" customWidth="1"/>
    <col min="3" max="3" width="5.85546875" style="29" customWidth="1"/>
    <col min="4" max="4" width="16" style="29" customWidth="1"/>
    <col min="5" max="5" width="4.7109375" style="29" customWidth="1"/>
    <col min="6" max="6" width="5.85546875" style="29" customWidth="1"/>
    <col min="7" max="7" width="16" style="29" customWidth="1"/>
    <col min="8" max="8" width="4.7109375" style="40" customWidth="1"/>
    <col min="9" max="9" width="5.85546875" style="40" customWidth="1"/>
    <col min="10" max="10" width="16" style="40" customWidth="1"/>
    <col min="11" max="11" width="4.7109375" style="40" customWidth="1"/>
    <col min="12" max="12" width="5.85546875" style="40" customWidth="1"/>
    <col min="13" max="13" width="16" style="40" customWidth="1"/>
    <col min="14" max="14" width="4.7109375" style="40" customWidth="1"/>
    <col min="15" max="15" width="5.5703125" style="40" customWidth="1"/>
    <col min="16" max="16" width="16" style="40" customWidth="1"/>
    <col min="17" max="17" width="4.7109375" style="40" customWidth="1"/>
    <col min="18" max="18" width="12" style="40" customWidth="1"/>
    <col min="19" max="267" width="8.85546875" style="29"/>
    <col min="268" max="268" width="3" style="29" customWidth="1"/>
    <col min="269" max="270" width="8.85546875" style="29"/>
    <col min="271" max="271" width="17.42578125" style="29" customWidth="1"/>
    <col min="272" max="273" width="8.85546875" style="29"/>
    <col min="274" max="274" width="36.85546875" style="29" customWidth="1"/>
    <col min="275" max="523" width="8.85546875" style="29"/>
    <col min="524" max="524" width="3" style="29" customWidth="1"/>
    <col min="525" max="526" width="8.85546875" style="29"/>
    <col min="527" max="527" width="17.42578125" style="29" customWidth="1"/>
    <col min="528" max="529" width="8.85546875" style="29"/>
    <col min="530" max="530" width="36.85546875" style="29" customWidth="1"/>
    <col min="531" max="779" width="8.85546875" style="29"/>
    <col min="780" max="780" width="3" style="29" customWidth="1"/>
    <col min="781" max="782" width="8.85546875" style="29"/>
    <col min="783" max="783" width="17.42578125" style="29" customWidth="1"/>
    <col min="784" max="785" width="8.85546875" style="29"/>
    <col min="786" max="786" width="36.85546875" style="29" customWidth="1"/>
    <col min="787" max="1035" width="8.85546875" style="29"/>
    <col min="1036" max="1036" width="3" style="29" customWidth="1"/>
    <col min="1037" max="1038" width="8.85546875" style="29"/>
    <col min="1039" max="1039" width="17.42578125" style="29" customWidth="1"/>
    <col min="1040" max="1041" width="8.85546875" style="29"/>
    <col min="1042" max="1042" width="36.85546875" style="29" customWidth="1"/>
    <col min="1043" max="1291" width="8.85546875" style="29"/>
    <col min="1292" max="1292" width="3" style="29" customWidth="1"/>
    <col min="1293" max="1294" width="8.85546875" style="29"/>
    <col min="1295" max="1295" width="17.42578125" style="29" customWidth="1"/>
    <col min="1296" max="1297" width="8.85546875" style="29"/>
    <col min="1298" max="1298" width="36.85546875" style="29" customWidth="1"/>
    <col min="1299" max="1547" width="8.85546875" style="29"/>
    <col min="1548" max="1548" width="3" style="29" customWidth="1"/>
    <col min="1549" max="1550" width="8.85546875" style="29"/>
    <col min="1551" max="1551" width="17.42578125" style="29" customWidth="1"/>
    <col min="1552" max="1553" width="8.85546875" style="29"/>
    <col min="1554" max="1554" width="36.85546875" style="29" customWidth="1"/>
    <col min="1555" max="1803" width="8.85546875" style="29"/>
    <col min="1804" max="1804" width="3" style="29" customWidth="1"/>
    <col min="1805" max="1806" width="8.85546875" style="29"/>
    <col min="1807" max="1807" width="17.42578125" style="29" customWidth="1"/>
    <col min="1808" max="1809" width="8.85546875" style="29"/>
    <col min="1810" max="1810" width="36.85546875" style="29" customWidth="1"/>
    <col min="1811" max="2059" width="8.85546875" style="29"/>
    <col min="2060" max="2060" width="3" style="29" customWidth="1"/>
    <col min="2061" max="2062" width="8.85546875" style="29"/>
    <col min="2063" max="2063" width="17.42578125" style="29" customWidth="1"/>
    <col min="2064" max="2065" width="8.85546875" style="29"/>
    <col min="2066" max="2066" width="36.85546875" style="29" customWidth="1"/>
    <col min="2067" max="2315" width="8.85546875" style="29"/>
    <col min="2316" max="2316" width="3" style="29" customWidth="1"/>
    <col min="2317" max="2318" width="8.85546875" style="29"/>
    <col min="2319" max="2319" width="17.42578125" style="29" customWidth="1"/>
    <col min="2320" max="2321" width="8.85546875" style="29"/>
    <col min="2322" max="2322" width="36.85546875" style="29" customWidth="1"/>
    <col min="2323" max="2571" width="8.85546875" style="29"/>
    <col min="2572" max="2572" width="3" style="29" customWidth="1"/>
    <col min="2573" max="2574" width="8.85546875" style="29"/>
    <col min="2575" max="2575" width="17.42578125" style="29" customWidth="1"/>
    <col min="2576" max="2577" width="8.85546875" style="29"/>
    <col min="2578" max="2578" width="36.85546875" style="29" customWidth="1"/>
    <col min="2579" max="2827" width="8.85546875" style="29"/>
    <col min="2828" max="2828" width="3" style="29" customWidth="1"/>
    <col min="2829" max="2830" width="8.85546875" style="29"/>
    <col min="2831" max="2831" width="17.42578125" style="29" customWidth="1"/>
    <col min="2832" max="2833" width="8.85546875" style="29"/>
    <col min="2834" max="2834" width="36.85546875" style="29" customWidth="1"/>
    <col min="2835" max="3083" width="8.85546875" style="29"/>
    <col min="3084" max="3084" width="3" style="29" customWidth="1"/>
    <col min="3085" max="3086" width="8.85546875" style="29"/>
    <col min="3087" max="3087" width="17.42578125" style="29" customWidth="1"/>
    <col min="3088" max="3089" width="8.85546875" style="29"/>
    <col min="3090" max="3090" width="36.85546875" style="29" customWidth="1"/>
    <col min="3091" max="3339" width="8.85546875" style="29"/>
    <col min="3340" max="3340" width="3" style="29" customWidth="1"/>
    <col min="3341" max="3342" width="8.85546875" style="29"/>
    <col min="3343" max="3343" width="17.42578125" style="29" customWidth="1"/>
    <col min="3344" max="3345" width="8.85546875" style="29"/>
    <col min="3346" max="3346" width="36.85546875" style="29" customWidth="1"/>
    <col min="3347" max="3595" width="8.85546875" style="29"/>
    <col min="3596" max="3596" width="3" style="29" customWidth="1"/>
    <col min="3597" max="3598" width="8.85546875" style="29"/>
    <col min="3599" max="3599" width="17.42578125" style="29" customWidth="1"/>
    <col min="3600" max="3601" width="8.85546875" style="29"/>
    <col min="3602" max="3602" width="36.85546875" style="29" customWidth="1"/>
    <col min="3603" max="3851" width="8.85546875" style="29"/>
    <col min="3852" max="3852" width="3" style="29" customWidth="1"/>
    <col min="3853" max="3854" width="8.85546875" style="29"/>
    <col min="3855" max="3855" width="17.42578125" style="29" customWidth="1"/>
    <col min="3856" max="3857" width="8.85546875" style="29"/>
    <col min="3858" max="3858" width="36.85546875" style="29" customWidth="1"/>
    <col min="3859" max="4107" width="8.85546875" style="29"/>
    <col min="4108" max="4108" width="3" style="29" customWidth="1"/>
    <col min="4109" max="4110" width="8.85546875" style="29"/>
    <col min="4111" max="4111" width="17.42578125" style="29" customWidth="1"/>
    <col min="4112" max="4113" width="8.85546875" style="29"/>
    <col min="4114" max="4114" width="36.85546875" style="29" customWidth="1"/>
    <col min="4115" max="4363" width="8.85546875" style="29"/>
    <col min="4364" max="4364" width="3" style="29" customWidth="1"/>
    <col min="4365" max="4366" width="8.85546875" style="29"/>
    <col min="4367" max="4367" width="17.42578125" style="29" customWidth="1"/>
    <col min="4368" max="4369" width="8.85546875" style="29"/>
    <col min="4370" max="4370" width="36.85546875" style="29" customWidth="1"/>
    <col min="4371" max="4619" width="8.85546875" style="29"/>
    <col min="4620" max="4620" width="3" style="29" customWidth="1"/>
    <col min="4621" max="4622" width="8.85546875" style="29"/>
    <col min="4623" max="4623" width="17.42578125" style="29" customWidth="1"/>
    <col min="4624" max="4625" width="8.85546875" style="29"/>
    <col min="4626" max="4626" width="36.85546875" style="29" customWidth="1"/>
    <col min="4627" max="4875" width="8.85546875" style="29"/>
    <col min="4876" max="4876" width="3" style="29" customWidth="1"/>
    <col min="4877" max="4878" width="8.85546875" style="29"/>
    <col min="4879" max="4879" width="17.42578125" style="29" customWidth="1"/>
    <col min="4880" max="4881" width="8.85546875" style="29"/>
    <col min="4882" max="4882" width="36.85546875" style="29" customWidth="1"/>
    <col min="4883" max="5131" width="8.85546875" style="29"/>
    <col min="5132" max="5132" width="3" style="29" customWidth="1"/>
    <col min="5133" max="5134" width="8.85546875" style="29"/>
    <col min="5135" max="5135" width="17.42578125" style="29" customWidth="1"/>
    <col min="5136" max="5137" width="8.85546875" style="29"/>
    <col min="5138" max="5138" width="36.85546875" style="29" customWidth="1"/>
    <col min="5139" max="5387" width="8.85546875" style="29"/>
    <col min="5388" max="5388" width="3" style="29" customWidth="1"/>
    <col min="5389" max="5390" width="8.85546875" style="29"/>
    <col min="5391" max="5391" width="17.42578125" style="29" customWidth="1"/>
    <col min="5392" max="5393" width="8.85546875" style="29"/>
    <col min="5394" max="5394" width="36.85546875" style="29" customWidth="1"/>
    <col min="5395" max="5643" width="8.85546875" style="29"/>
    <col min="5644" max="5644" width="3" style="29" customWidth="1"/>
    <col min="5645" max="5646" width="8.85546875" style="29"/>
    <col min="5647" max="5647" width="17.42578125" style="29" customWidth="1"/>
    <col min="5648" max="5649" width="8.85546875" style="29"/>
    <col min="5650" max="5650" width="36.85546875" style="29" customWidth="1"/>
    <col min="5651" max="5899" width="8.85546875" style="29"/>
    <col min="5900" max="5900" width="3" style="29" customWidth="1"/>
    <col min="5901" max="5902" width="8.85546875" style="29"/>
    <col min="5903" max="5903" width="17.42578125" style="29" customWidth="1"/>
    <col min="5904" max="5905" width="8.85546875" style="29"/>
    <col min="5906" max="5906" width="36.85546875" style="29" customWidth="1"/>
    <col min="5907" max="6155" width="8.85546875" style="29"/>
    <col min="6156" max="6156" width="3" style="29" customWidth="1"/>
    <col min="6157" max="6158" width="8.85546875" style="29"/>
    <col min="6159" max="6159" width="17.42578125" style="29" customWidth="1"/>
    <col min="6160" max="6161" width="8.85546875" style="29"/>
    <col min="6162" max="6162" width="36.85546875" style="29" customWidth="1"/>
    <col min="6163" max="6411" width="8.85546875" style="29"/>
    <col min="6412" max="6412" width="3" style="29" customWidth="1"/>
    <col min="6413" max="6414" width="8.85546875" style="29"/>
    <col min="6415" max="6415" width="17.42578125" style="29" customWidth="1"/>
    <col min="6416" max="6417" width="8.85546875" style="29"/>
    <col min="6418" max="6418" width="36.85546875" style="29" customWidth="1"/>
    <col min="6419" max="6667" width="8.85546875" style="29"/>
    <col min="6668" max="6668" width="3" style="29" customWidth="1"/>
    <col min="6669" max="6670" width="8.85546875" style="29"/>
    <col min="6671" max="6671" width="17.42578125" style="29" customWidth="1"/>
    <col min="6672" max="6673" width="8.85546875" style="29"/>
    <col min="6674" max="6674" width="36.85546875" style="29" customWidth="1"/>
    <col min="6675" max="6923" width="8.85546875" style="29"/>
    <col min="6924" max="6924" width="3" style="29" customWidth="1"/>
    <col min="6925" max="6926" width="8.85546875" style="29"/>
    <col min="6927" max="6927" width="17.42578125" style="29" customWidth="1"/>
    <col min="6928" max="6929" width="8.85546875" style="29"/>
    <col min="6930" max="6930" width="36.85546875" style="29" customWidth="1"/>
    <col min="6931" max="7179" width="8.85546875" style="29"/>
    <col min="7180" max="7180" width="3" style="29" customWidth="1"/>
    <col min="7181" max="7182" width="8.85546875" style="29"/>
    <col min="7183" max="7183" width="17.42578125" style="29" customWidth="1"/>
    <col min="7184" max="7185" width="8.85546875" style="29"/>
    <col min="7186" max="7186" width="36.85546875" style="29" customWidth="1"/>
    <col min="7187" max="7435" width="8.85546875" style="29"/>
    <col min="7436" max="7436" width="3" style="29" customWidth="1"/>
    <col min="7437" max="7438" width="8.85546875" style="29"/>
    <col min="7439" max="7439" width="17.42578125" style="29" customWidth="1"/>
    <col min="7440" max="7441" width="8.85546875" style="29"/>
    <col min="7442" max="7442" width="36.85546875" style="29" customWidth="1"/>
    <col min="7443" max="7691" width="8.85546875" style="29"/>
    <col min="7692" max="7692" width="3" style="29" customWidth="1"/>
    <col min="7693" max="7694" width="8.85546875" style="29"/>
    <col min="7695" max="7695" width="17.42578125" style="29" customWidth="1"/>
    <col min="7696" max="7697" width="8.85546875" style="29"/>
    <col min="7698" max="7698" width="36.85546875" style="29" customWidth="1"/>
    <col min="7699" max="7947" width="8.85546875" style="29"/>
    <col min="7948" max="7948" width="3" style="29" customWidth="1"/>
    <col min="7949" max="7950" width="8.85546875" style="29"/>
    <col min="7951" max="7951" width="17.42578125" style="29" customWidth="1"/>
    <col min="7952" max="7953" width="8.85546875" style="29"/>
    <col min="7954" max="7954" width="36.85546875" style="29" customWidth="1"/>
    <col min="7955" max="8203" width="8.85546875" style="29"/>
    <col min="8204" max="8204" width="3" style="29" customWidth="1"/>
    <col min="8205" max="8206" width="8.85546875" style="29"/>
    <col min="8207" max="8207" width="17.42578125" style="29" customWidth="1"/>
    <col min="8208" max="8209" width="8.85546875" style="29"/>
    <col min="8210" max="8210" width="36.85546875" style="29" customWidth="1"/>
    <col min="8211" max="8459" width="8.85546875" style="29"/>
    <col min="8460" max="8460" width="3" style="29" customWidth="1"/>
    <col min="8461" max="8462" width="8.85546875" style="29"/>
    <col min="8463" max="8463" width="17.42578125" style="29" customWidth="1"/>
    <col min="8464" max="8465" width="8.85546875" style="29"/>
    <col min="8466" max="8466" width="36.85546875" style="29" customWidth="1"/>
    <col min="8467" max="8715" width="8.85546875" style="29"/>
    <col min="8716" max="8716" width="3" style="29" customWidth="1"/>
    <col min="8717" max="8718" width="8.85546875" style="29"/>
    <col min="8719" max="8719" width="17.42578125" style="29" customWidth="1"/>
    <col min="8720" max="8721" width="8.85546875" style="29"/>
    <col min="8722" max="8722" width="36.85546875" style="29" customWidth="1"/>
    <col min="8723" max="8971" width="8.85546875" style="29"/>
    <col min="8972" max="8972" width="3" style="29" customWidth="1"/>
    <col min="8973" max="8974" width="8.85546875" style="29"/>
    <col min="8975" max="8975" width="17.42578125" style="29" customWidth="1"/>
    <col min="8976" max="8977" width="8.85546875" style="29"/>
    <col min="8978" max="8978" width="36.85546875" style="29" customWidth="1"/>
    <col min="8979" max="9227" width="8.85546875" style="29"/>
    <col min="9228" max="9228" width="3" style="29" customWidth="1"/>
    <col min="9229" max="9230" width="8.85546875" style="29"/>
    <col min="9231" max="9231" width="17.42578125" style="29" customWidth="1"/>
    <col min="9232" max="9233" width="8.85546875" style="29"/>
    <col min="9234" max="9234" width="36.85546875" style="29" customWidth="1"/>
    <col min="9235" max="9483" width="8.85546875" style="29"/>
    <col min="9484" max="9484" width="3" style="29" customWidth="1"/>
    <col min="9485" max="9486" width="8.85546875" style="29"/>
    <col min="9487" max="9487" width="17.42578125" style="29" customWidth="1"/>
    <col min="9488" max="9489" width="8.85546875" style="29"/>
    <col min="9490" max="9490" width="36.85546875" style="29" customWidth="1"/>
    <col min="9491" max="9739" width="8.85546875" style="29"/>
    <col min="9740" max="9740" width="3" style="29" customWidth="1"/>
    <col min="9741" max="9742" width="8.85546875" style="29"/>
    <col min="9743" max="9743" width="17.42578125" style="29" customWidth="1"/>
    <col min="9744" max="9745" width="8.85546875" style="29"/>
    <col min="9746" max="9746" width="36.85546875" style="29" customWidth="1"/>
    <col min="9747" max="9995" width="8.85546875" style="29"/>
    <col min="9996" max="9996" width="3" style="29" customWidth="1"/>
    <col min="9997" max="9998" width="8.85546875" style="29"/>
    <col min="9999" max="9999" width="17.42578125" style="29" customWidth="1"/>
    <col min="10000" max="10001" width="8.85546875" style="29"/>
    <col min="10002" max="10002" width="36.85546875" style="29" customWidth="1"/>
    <col min="10003" max="10251" width="8.85546875" style="29"/>
    <col min="10252" max="10252" width="3" style="29" customWidth="1"/>
    <col min="10253" max="10254" width="8.85546875" style="29"/>
    <col min="10255" max="10255" width="17.42578125" style="29" customWidth="1"/>
    <col min="10256" max="10257" width="8.85546875" style="29"/>
    <col min="10258" max="10258" width="36.85546875" style="29" customWidth="1"/>
    <col min="10259" max="10507" width="8.85546875" style="29"/>
    <col min="10508" max="10508" width="3" style="29" customWidth="1"/>
    <col min="10509" max="10510" width="8.85546875" style="29"/>
    <col min="10511" max="10511" width="17.42578125" style="29" customWidth="1"/>
    <col min="10512" max="10513" width="8.85546875" style="29"/>
    <col min="10514" max="10514" width="36.85546875" style="29" customWidth="1"/>
    <col min="10515" max="10763" width="8.85546875" style="29"/>
    <col min="10764" max="10764" width="3" style="29" customWidth="1"/>
    <col min="10765" max="10766" width="8.85546875" style="29"/>
    <col min="10767" max="10767" width="17.42578125" style="29" customWidth="1"/>
    <col min="10768" max="10769" width="8.85546875" style="29"/>
    <col min="10770" max="10770" width="36.85546875" style="29" customWidth="1"/>
    <col min="10771" max="11019" width="8.85546875" style="29"/>
    <col min="11020" max="11020" width="3" style="29" customWidth="1"/>
    <col min="11021" max="11022" width="8.85546875" style="29"/>
    <col min="11023" max="11023" width="17.42578125" style="29" customWidth="1"/>
    <col min="11024" max="11025" width="8.85546875" style="29"/>
    <col min="11026" max="11026" width="36.85546875" style="29" customWidth="1"/>
    <col min="11027" max="11275" width="8.85546875" style="29"/>
    <col min="11276" max="11276" width="3" style="29" customWidth="1"/>
    <col min="11277" max="11278" width="8.85546875" style="29"/>
    <col min="11279" max="11279" width="17.42578125" style="29" customWidth="1"/>
    <col min="11280" max="11281" width="8.85546875" style="29"/>
    <col min="11282" max="11282" width="36.85546875" style="29" customWidth="1"/>
    <col min="11283" max="11531" width="8.85546875" style="29"/>
    <col min="11532" max="11532" width="3" style="29" customWidth="1"/>
    <col min="11533" max="11534" width="8.85546875" style="29"/>
    <col min="11535" max="11535" width="17.42578125" style="29" customWidth="1"/>
    <col min="11536" max="11537" width="8.85546875" style="29"/>
    <col min="11538" max="11538" width="36.85546875" style="29" customWidth="1"/>
    <col min="11539" max="11787" width="8.85546875" style="29"/>
    <col min="11788" max="11788" width="3" style="29" customWidth="1"/>
    <col min="11789" max="11790" width="8.85546875" style="29"/>
    <col min="11791" max="11791" width="17.42578125" style="29" customWidth="1"/>
    <col min="11792" max="11793" width="8.85546875" style="29"/>
    <col min="11794" max="11794" width="36.85546875" style="29" customWidth="1"/>
    <col min="11795" max="12043" width="8.85546875" style="29"/>
    <col min="12044" max="12044" width="3" style="29" customWidth="1"/>
    <col min="12045" max="12046" width="8.85546875" style="29"/>
    <col min="12047" max="12047" width="17.42578125" style="29" customWidth="1"/>
    <col min="12048" max="12049" width="8.85546875" style="29"/>
    <col min="12050" max="12050" width="36.85546875" style="29" customWidth="1"/>
    <col min="12051" max="12299" width="8.85546875" style="29"/>
    <col min="12300" max="12300" width="3" style="29" customWidth="1"/>
    <col min="12301" max="12302" width="8.85546875" style="29"/>
    <col min="12303" max="12303" width="17.42578125" style="29" customWidth="1"/>
    <col min="12304" max="12305" width="8.85546875" style="29"/>
    <col min="12306" max="12306" width="36.85546875" style="29" customWidth="1"/>
    <col min="12307" max="12555" width="8.85546875" style="29"/>
    <col min="12556" max="12556" width="3" style="29" customWidth="1"/>
    <col min="12557" max="12558" width="8.85546875" style="29"/>
    <col min="12559" max="12559" width="17.42578125" style="29" customWidth="1"/>
    <col min="12560" max="12561" width="8.85546875" style="29"/>
    <col min="12562" max="12562" width="36.85546875" style="29" customWidth="1"/>
    <col min="12563" max="12811" width="8.85546875" style="29"/>
    <col min="12812" max="12812" width="3" style="29" customWidth="1"/>
    <col min="12813" max="12814" width="8.85546875" style="29"/>
    <col min="12815" max="12815" width="17.42578125" style="29" customWidth="1"/>
    <col min="12816" max="12817" width="8.85546875" style="29"/>
    <col min="12818" max="12818" width="36.85546875" style="29" customWidth="1"/>
    <col min="12819" max="13067" width="8.85546875" style="29"/>
    <col min="13068" max="13068" width="3" style="29" customWidth="1"/>
    <col min="13069" max="13070" width="8.85546875" style="29"/>
    <col min="13071" max="13071" width="17.42578125" style="29" customWidth="1"/>
    <col min="13072" max="13073" width="8.85546875" style="29"/>
    <col min="13074" max="13074" width="36.85546875" style="29" customWidth="1"/>
    <col min="13075" max="13323" width="8.85546875" style="29"/>
    <col min="13324" max="13324" width="3" style="29" customWidth="1"/>
    <col min="13325" max="13326" width="8.85546875" style="29"/>
    <col min="13327" max="13327" width="17.42578125" style="29" customWidth="1"/>
    <col min="13328" max="13329" width="8.85546875" style="29"/>
    <col min="13330" max="13330" width="36.85546875" style="29" customWidth="1"/>
    <col min="13331" max="13579" width="8.85546875" style="29"/>
    <col min="13580" max="13580" width="3" style="29" customWidth="1"/>
    <col min="13581" max="13582" width="8.85546875" style="29"/>
    <col min="13583" max="13583" width="17.42578125" style="29" customWidth="1"/>
    <col min="13584" max="13585" width="8.85546875" style="29"/>
    <col min="13586" max="13586" width="36.85546875" style="29" customWidth="1"/>
    <col min="13587" max="13835" width="8.85546875" style="29"/>
    <col min="13836" max="13836" width="3" style="29" customWidth="1"/>
    <col min="13837" max="13838" width="8.85546875" style="29"/>
    <col min="13839" max="13839" width="17.42578125" style="29" customWidth="1"/>
    <col min="13840" max="13841" width="8.85546875" style="29"/>
    <col min="13842" max="13842" width="36.85546875" style="29" customWidth="1"/>
    <col min="13843" max="14091" width="8.85546875" style="29"/>
    <col min="14092" max="14092" width="3" style="29" customWidth="1"/>
    <col min="14093" max="14094" width="8.85546875" style="29"/>
    <col min="14095" max="14095" width="17.42578125" style="29" customWidth="1"/>
    <col min="14096" max="14097" width="8.85546875" style="29"/>
    <col min="14098" max="14098" width="36.85546875" style="29" customWidth="1"/>
    <col min="14099" max="14347" width="8.85546875" style="29"/>
    <col min="14348" max="14348" width="3" style="29" customWidth="1"/>
    <col min="14349" max="14350" width="8.85546875" style="29"/>
    <col min="14351" max="14351" width="17.42578125" style="29" customWidth="1"/>
    <col min="14352" max="14353" width="8.85546875" style="29"/>
    <col min="14354" max="14354" width="36.85546875" style="29" customWidth="1"/>
    <col min="14355" max="14603" width="8.85546875" style="29"/>
    <col min="14604" max="14604" width="3" style="29" customWidth="1"/>
    <col min="14605" max="14606" width="8.85546875" style="29"/>
    <col min="14607" max="14607" width="17.42578125" style="29" customWidth="1"/>
    <col min="14608" max="14609" width="8.85546875" style="29"/>
    <col min="14610" max="14610" width="36.85546875" style="29" customWidth="1"/>
    <col min="14611" max="14859" width="8.85546875" style="29"/>
    <col min="14860" max="14860" width="3" style="29" customWidth="1"/>
    <col min="14861" max="14862" width="8.85546875" style="29"/>
    <col min="14863" max="14863" width="17.42578125" style="29" customWidth="1"/>
    <col min="14864" max="14865" width="8.85546875" style="29"/>
    <col min="14866" max="14866" width="36.85546875" style="29" customWidth="1"/>
    <col min="14867" max="15115" width="8.85546875" style="29"/>
    <col min="15116" max="15116" width="3" style="29" customWidth="1"/>
    <col min="15117" max="15118" width="8.85546875" style="29"/>
    <col min="15119" max="15119" width="17.42578125" style="29" customWidth="1"/>
    <col min="15120" max="15121" width="8.85546875" style="29"/>
    <col min="15122" max="15122" width="36.85546875" style="29" customWidth="1"/>
    <col min="15123" max="15371" width="8.85546875" style="29"/>
    <col min="15372" max="15372" width="3" style="29" customWidth="1"/>
    <col min="15373" max="15374" width="8.85546875" style="29"/>
    <col min="15375" max="15375" width="17.42578125" style="29" customWidth="1"/>
    <col min="15376" max="15377" width="8.85546875" style="29"/>
    <col min="15378" max="15378" width="36.85546875" style="29" customWidth="1"/>
    <col min="15379" max="15627" width="8.85546875" style="29"/>
    <col min="15628" max="15628" width="3" style="29" customWidth="1"/>
    <col min="15629" max="15630" width="8.85546875" style="29"/>
    <col min="15631" max="15631" width="17.42578125" style="29" customWidth="1"/>
    <col min="15632" max="15633" width="8.85546875" style="29"/>
    <col min="15634" max="15634" width="36.85546875" style="29" customWidth="1"/>
    <col min="15635" max="15883" width="8.85546875" style="29"/>
    <col min="15884" max="15884" width="3" style="29" customWidth="1"/>
    <col min="15885" max="15886" width="8.85546875" style="29"/>
    <col min="15887" max="15887" width="17.42578125" style="29" customWidth="1"/>
    <col min="15888" max="15889" width="8.85546875" style="29"/>
    <col min="15890" max="15890" width="36.85546875" style="29" customWidth="1"/>
    <col min="15891" max="16139" width="8.85546875" style="29"/>
    <col min="16140" max="16140" width="3" style="29" customWidth="1"/>
    <col min="16141" max="16142" width="8.85546875" style="29"/>
    <col min="16143" max="16143" width="17.42578125" style="29" customWidth="1"/>
    <col min="16144" max="16145" width="8.85546875" style="29"/>
    <col min="16146" max="16146" width="36.85546875" style="29" customWidth="1"/>
    <col min="16147" max="16384" width="8.85546875" style="29"/>
  </cols>
  <sheetData>
    <row r="1" spans="1:19" ht="13.15" customHeight="1">
      <c r="A1" s="245" t="s">
        <v>137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</row>
    <row r="2" spans="1:19" ht="13.15" customHeight="1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24.6" customHeight="1">
      <c r="A3" s="249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</row>
    <row r="4" spans="1:19" s="30" customFormat="1" ht="14.25">
      <c r="A4" s="65"/>
      <c r="B4" s="66" t="s">
        <v>40</v>
      </c>
      <c r="C4" s="70" t="s">
        <v>41</v>
      </c>
      <c r="D4" s="67" t="s">
        <v>42</v>
      </c>
      <c r="E4" s="68" t="s">
        <v>43</v>
      </c>
      <c r="F4" s="69" t="s">
        <v>41</v>
      </c>
      <c r="G4" s="67" t="s">
        <v>42</v>
      </c>
      <c r="H4" s="68" t="s">
        <v>43</v>
      </c>
      <c r="I4" s="69" t="s">
        <v>41</v>
      </c>
      <c r="J4" s="67" t="s">
        <v>42</v>
      </c>
      <c r="K4" s="68" t="s">
        <v>43</v>
      </c>
      <c r="L4" s="70" t="s">
        <v>41</v>
      </c>
      <c r="M4" s="67" t="s">
        <v>42</v>
      </c>
      <c r="N4" s="68" t="s">
        <v>43</v>
      </c>
      <c r="O4" s="69" t="s">
        <v>41</v>
      </c>
      <c r="P4" s="67" t="s">
        <v>42</v>
      </c>
      <c r="Q4" s="68" t="s">
        <v>43</v>
      </c>
      <c r="R4" s="71" t="s">
        <v>44</v>
      </c>
      <c r="S4" s="71" t="s">
        <v>45</v>
      </c>
    </row>
    <row r="5" spans="1:19" ht="14.45" customHeight="1">
      <c r="A5" s="72">
        <v>1</v>
      </c>
      <c r="B5" s="198" t="s">
        <v>130</v>
      </c>
      <c r="C5" s="211">
        <v>899</v>
      </c>
      <c r="D5" s="211" t="s">
        <v>177</v>
      </c>
      <c r="E5" s="234">
        <v>31</v>
      </c>
      <c r="F5" s="235">
        <v>3895</v>
      </c>
      <c r="G5" s="211" t="s">
        <v>178</v>
      </c>
      <c r="H5" s="236">
        <v>33</v>
      </c>
      <c r="I5" s="237">
        <v>3896</v>
      </c>
      <c r="J5" s="213" t="s">
        <v>179</v>
      </c>
      <c r="K5" s="236">
        <v>36</v>
      </c>
      <c r="L5" s="211">
        <v>904</v>
      </c>
      <c r="M5" s="211" t="s">
        <v>180</v>
      </c>
      <c r="N5" s="234">
        <v>30</v>
      </c>
      <c r="O5" s="235">
        <v>2214</v>
      </c>
      <c r="P5" s="211" t="s">
        <v>181</v>
      </c>
      <c r="Q5" s="236">
        <v>32</v>
      </c>
      <c r="R5" s="204"/>
      <c r="S5" s="204" t="s">
        <v>131</v>
      </c>
    </row>
    <row r="6" spans="1:19" ht="15">
      <c r="A6" s="72">
        <v>2</v>
      </c>
      <c r="B6" s="198" t="s">
        <v>117</v>
      </c>
      <c r="C6" s="211">
        <v>4516</v>
      </c>
      <c r="D6" s="211" t="s">
        <v>201</v>
      </c>
      <c r="E6" s="234">
        <v>12</v>
      </c>
      <c r="F6" s="235">
        <v>4486</v>
      </c>
      <c r="G6" s="211" t="s">
        <v>202</v>
      </c>
      <c r="H6" s="236">
        <v>19</v>
      </c>
      <c r="I6" s="237">
        <v>5435</v>
      </c>
      <c r="J6" s="213" t="s">
        <v>203</v>
      </c>
      <c r="K6" s="236">
        <v>13</v>
      </c>
      <c r="L6" s="199"/>
      <c r="M6" s="200"/>
      <c r="N6" s="203"/>
      <c r="O6" s="202"/>
      <c r="P6" s="200"/>
      <c r="Q6" s="203"/>
      <c r="R6" s="204"/>
      <c r="S6" s="204" t="s">
        <v>85</v>
      </c>
    </row>
    <row r="7" spans="1:19" ht="15">
      <c r="A7" s="72">
        <v>3</v>
      </c>
      <c r="B7" s="212" t="s">
        <v>118</v>
      </c>
      <c r="C7" s="235">
        <v>4103</v>
      </c>
      <c r="D7" s="211" t="s">
        <v>182</v>
      </c>
      <c r="E7" s="236">
        <v>69</v>
      </c>
      <c r="F7" s="211">
        <v>3545</v>
      </c>
      <c r="G7" s="211" t="s">
        <v>183</v>
      </c>
      <c r="H7" s="234">
        <v>17</v>
      </c>
      <c r="I7" s="211">
        <v>6022</v>
      </c>
      <c r="J7" s="211" t="s">
        <v>184</v>
      </c>
      <c r="K7" s="234">
        <v>8</v>
      </c>
      <c r="L7" s="237">
        <v>6028</v>
      </c>
      <c r="M7" s="213" t="s">
        <v>185</v>
      </c>
      <c r="N7" s="236">
        <v>14</v>
      </c>
      <c r="O7" s="202"/>
      <c r="P7" s="200"/>
      <c r="Q7" s="203"/>
      <c r="R7" s="204"/>
      <c r="S7" s="204" t="s">
        <v>120</v>
      </c>
    </row>
    <row r="8" spans="1:19" ht="15">
      <c r="A8" s="72">
        <v>4</v>
      </c>
      <c r="B8" s="212" t="s">
        <v>119</v>
      </c>
      <c r="C8" s="211">
        <v>4986</v>
      </c>
      <c r="D8" s="211" t="s">
        <v>186</v>
      </c>
      <c r="E8" s="234">
        <v>9</v>
      </c>
      <c r="F8" s="235">
        <v>6021</v>
      </c>
      <c r="G8" s="211" t="s">
        <v>187</v>
      </c>
      <c r="H8" s="236">
        <v>22</v>
      </c>
      <c r="I8" s="235">
        <v>3604</v>
      </c>
      <c r="J8" s="211" t="s">
        <v>188</v>
      </c>
      <c r="K8" s="236">
        <v>20</v>
      </c>
      <c r="L8" s="211">
        <v>2289</v>
      </c>
      <c r="M8" s="211" t="s">
        <v>189</v>
      </c>
      <c r="N8" s="234">
        <v>12</v>
      </c>
      <c r="O8" s="202"/>
      <c r="P8" s="200"/>
      <c r="Q8" s="203"/>
      <c r="R8" s="204"/>
      <c r="S8" s="204" t="s">
        <v>120</v>
      </c>
    </row>
    <row r="9" spans="1:19" ht="15">
      <c r="A9" s="72">
        <v>5</v>
      </c>
      <c r="B9" s="228" t="s">
        <v>92</v>
      </c>
      <c r="C9" s="211">
        <v>632</v>
      </c>
      <c r="D9" s="211" t="s">
        <v>168</v>
      </c>
      <c r="E9" s="234">
        <v>2</v>
      </c>
      <c r="F9" s="235">
        <v>2842</v>
      </c>
      <c r="G9" s="211" t="s">
        <v>169</v>
      </c>
      <c r="H9" s="236">
        <v>40</v>
      </c>
      <c r="I9" s="237">
        <v>633</v>
      </c>
      <c r="J9" s="213" t="s">
        <v>170</v>
      </c>
      <c r="K9" s="236">
        <v>5</v>
      </c>
      <c r="L9" s="199"/>
      <c r="M9" s="200"/>
      <c r="N9" s="203"/>
      <c r="O9" s="202"/>
      <c r="P9" s="200"/>
      <c r="Q9" s="203"/>
      <c r="R9" s="204"/>
      <c r="S9" s="204" t="s">
        <v>121</v>
      </c>
    </row>
    <row r="10" spans="1:19" ht="15">
      <c r="A10" s="72">
        <v>6</v>
      </c>
      <c r="B10" s="228" t="s">
        <v>94</v>
      </c>
      <c r="C10" s="211">
        <v>4397</v>
      </c>
      <c r="D10" s="211" t="s">
        <v>194</v>
      </c>
      <c r="E10" s="234">
        <v>22</v>
      </c>
      <c r="F10" s="235">
        <v>4875</v>
      </c>
      <c r="G10" s="211" t="s">
        <v>195</v>
      </c>
      <c r="H10" s="236">
        <v>24</v>
      </c>
      <c r="I10" s="237">
        <v>5757</v>
      </c>
      <c r="J10" s="213" t="s">
        <v>196</v>
      </c>
      <c r="K10" s="236">
        <v>1</v>
      </c>
      <c r="L10" s="199"/>
      <c r="M10" s="200"/>
      <c r="N10" s="203"/>
      <c r="O10" s="202"/>
      <c r="P10" s="200"/>
      <c r="Q10" s="203"/>
      <c r="R10" s="204"/>
      <c r="S10" s="204" t="s">
        <v>122</v>
      </c>
    </row>
    <row r="11" spans="1:19" ht="15">
      <c r="A11" s="72">
        <v>7</v>
      </c>
      <c r="B11" s="228" t="s">
        <v>101</v>
      </c>
      <c r="C11" s="211">
        <v>4922</v>
      </c>
      <c r="D11" s="211" t="s">
        <v>151</v>
      </c>
      <c r="E11" s="234">
        <v>7</v>
      </c>
      <c r="F11" s="235">
        <v>5097</v>
      </c>
      <c r="G11" s="211" t="s">
        <v>152</v>
      </c>
      <c r="H11" s="236">
        <v>11</v>
      </c>
      <c r="I11" s="237">
        <v>5101</v>
      </c>
      <c r="J11" s="213" t="s">
        <v>153</v>
      </c>
      <c r="K11" s="236">
        <v>14</v>
      </c>
      <c r="L11" s="238"/>
      <c r="M11" s="211"/>
      <c r="N11" s="236"/>
      <c r="O11" s="235"/>
      <c r="P11" s="211"/>
      <c r="Q11" s="236"/>
      <c r="R11" s="213" t="s">
        <v>155</v>
      </c>
      <c r="S11" s="204" t="s">
        <v>134</v>
      </c>
    </row>
    <row r="12" spans="1:19" ht="15">
      <c r="A12" s="72">
        <v>8</v>
      </c>
      <c r="B12" s="198" t="s">
        <v>123</v>
      </c>
      <c r="C12" s="211">
        <v>5237</v>
      </c>
      <c r="D12" s="211" t="s">
        <v>190</v>
      </c>
      <c r="E12" s="234">
        <v>9</v>
      </c>
      <c r="F12" s="235">
        <v>5263</v>
      </c>
      <c r="G12" s="211" t="s">
        <v>191</v>
      </c>
      <c r="H12" s="236">
        <v>26</v>
      </c>
      <c r="I12" s="211">
        <v>5245</v>
      </c>
      <c r="J12" s="211" t="s">
        <v>192</v>
      </c>
      <c r="K12" s="234">
        <v>95</v>
      </c>
      <c r="L12" s="235">
        <v>5257</v>
      </c>
      <c r="M12" s="211" t="s">
        <v>193</v>
      </c>
      <c r="N12" s="236">
        <v>8</v>
      </c>
      <c r="O12" s="202"/>
      <c r="P12" s="200"/>
      <c r="Q12" s="203"/>
      <c r="R12" s="204"/>
      <c r="S12" s="204" t="s">
        <v>212</v>
      </c>
    </row>
    <row r="13" spans="1:19" ht="15">
      <c r="A13" s="72">
        <v>9</v>
      </c>
      <c r="B13" s="228"/>
      <c r="C13" s="199"/>
      <c r="D13" s="200"/>
      <c r="E13" s="201"/>
      <c r="F13" s="202"/>
      <c r="G13" s="200"/>
      <c r="H13" s="203"/>
      <c r="I13" s="214"/>
      <c r="J13" s="213"/>
      <c r="K13" s="203"/>
      <c r="L13" s="199"/>
      <c r="M13" s="200"/>
      <c r="N13" s="203"/>
      <c r="O13" s="202"/>
      <c r="P13" s="200"/>
      <c r="Q13" s="203"/>
      <c r="R13" s="204"/>
      <c r="S13" s="204" t="s">
        <v>135</v>
      </c>
    </row>
    <row r="14" spans="1:19" ht="15">
      <c r="A14" s="72">
        <v>10</v>
      </c>
      <c r="B14" s="228" t="s">
        <v>125</v>
      </c>
      <c r="C14" s="211">
        <v>3082</v>
      </c>
      <c r="D14" s="211" t="s">
        <v>159</v>
      </c>
      <c r="E14" s="234">
        <v>15</v>
      </c>
      <c r="F14" s="235">
        <v>2749</v>
      </c>
      <c r="G14" s="211" t="s">
        <v>160</v>
      </c>
      <c r="H14" s="236">
        <v>14</v>
      </c>
      <c r="I14" s="235">
        <v>3547</v>
      </c>
      <c r="J14" s="211" t="s">
        <v>161</v>
      </c>
      <c r="K14" s="236">
        <v>13</v>
      </c>
      <c r="L14" s="199"/>
      <c r="M14" s="200"/>
      <c r="N14" s="203"/>
      <c r="O14" s="202"/>
      <c r="P14" s="200"/>
      <c r="Q14" s="203"/>
      <c r="R14" s="204"/>
      <c r="S14" s="204" t="s">
        <v>127</v>
      </c>
    </row>
    <row r="15" spans="1:19" ht="15">
      <c r="A15" s="72">
        <v>11</v>
      </c>
      <c r="B15" s="228" t="s">
        <v>126</v>
      </c>
      <c r="C15" s="211">
        <v>3546</v>
      </c>
      <c r="D15" s="211" t="s">
        <v>162</v>
      </c>
      <c r="E15" s="234">
        <v>17</v>
      </c>
      <c r="F15" s="202">
        <v>2760</v>
      </c>
      <c r="G15" s="200" t="s">
        <v>163</v>
      </c>
      <c r="H15" s="203">
        <v>8</v>
      </c>
      <c r="I15" s="214">
        <v>3638</v>
      </c>
      <c r="J15" s="213" t="s">
        <v>164</v>
      </c>
      <c r="K15" s="203">
        <v>7</v>
      </c>
      <c r="L15" s="199"/>
      <c r="M15" s="200"/>
      <c r="N15" s="203"/>
      <c r="O15" s="202"/>
      <c r="P15" s="200"/>
      <c r="Q15" s="203"/>
      <c r="R15" s="204"/>
      <c r="S15" s="204" t="s">
        <v>127</v>
      </c>
    </row>
    <row r="16" spans="1:19" ht="15">
      <c r="A16" s="72">
        <v>12</v>
      </c>
      <c r="B16" s="198" t="s">
        <v>81</v>
      </c>
      <c r="C16" s="211">
        <v>2756</v>
      </c>
      <c r="D16" s="211" t="s">
        <v>171</v>
      </c>
      <c r="E16" s="234">
        <v>99</v>
      </c>
      <c r="F16" s="235">
        <v>2757</v>
      </c>
      <c r="G16" s="211" t="s">
        <v>172</v>
      </c>
      <c r="H16" s="236">
        <v>82</v>
      </c>
      <c r="I16" s="211">
        <v>2758</v>
      </c>
      <c r="J16" s="211" t="s">
        <v>173</v>
      </c>
      <c r="K16" s="234">
        <v>81</v>
      </c>
      <c r="L16" s="199"/>
      <c r="M16" s="200"/>
      <c r="N16" s="203"/>
      <c r="O16" s="202"/>
      <c r="P16" s="200"/>
      <c r="Q16" s="203"/>
      <c r="R16" s="204"/>
      <c r="S16" s="204" t="s">
        <v>124</v>
      </c>
    </row>
    <row r="17" spans="1:19" ht="15">
      <c r="A17" s="72">
        <v>13</v>
      </c>
      <c r="B17" s="198" t="s">
        <v>82</v>
      </c>
      <c r="C17" s="235">
        <v>5094</v>
      </c>
      <c r="D17" s="211" t="s">
        <v>174</v>
      </c>
      <c r="E17" s="236">
        <v>41</v>
      </c>
      <c r="F17" s="235">
        <v>5744</v>
      </c>
      <c r="G17" s="211" t="s">
        <v>175</v>
      </c>
      <c r="H17" s="236">
        <v>97</v>
      </c>
      <c r="I17" s="211">
        <v>4385</v>
      </c>
      <c r="J17" s="211" t="s">
        <v>176</v>
      </c>
      <c r="K17" s="234">
        <v>95</v>
      </c>
      <c r="L17" s="199"/>
      <c r="M17" s="200"/>
      <c r="N17" s="203"/>
      <c r="O17" s="202"/>
      <c r="P17" s="200"/>
      <c r="Q17" s="203"/>
      <c r="R17" s="204"/>
      <c r="S17" s="204" t="s">
        <v>124</v>
      </c>
    </row>
    <row r="18" spans="1:19" ht="15">
      <c r="A18" s="72">
        <v>14</v>
      </c>
      <c r="B18" s="228" t="s">
        <v>97</v>
      </c>
      <c r="C18" s="211">
        <v>768</v>
      </c>
      <c r="D18" s="211" t="s">
        <v>98</v>
      </c>
      <c r="E18" s="234">
        <v>22</v>
      </c>
      <c r="F18" s="235">
        <v>772</v>
      </c>
      <c r="G18" s="211" t="s">
        <v>165</v>
      </c>
      <c r="H18" s="236">
        <v>23</v>
      </c>
      <c r="I18" s="211">
        <v>3139</v>
      </c>
      <c r="J18" s="211" t="s">
        <v>166</v>
      </c>
      <c r="K18" s="234">
        <v>32</v>
      </c>
      <c r="L18" s="235">
        <v>770</v>
      </c>
      <c r="M18" s="211" t="s">
        <v>167</v>
      </c>
      <c r="N18" s="236">
        <v>31</v>
      </c>
      <c r="O18" s="202"/>
      <c r="P18" s="200"/>
      <c r="Q18" s="203"/>
      <c r="R18" s="204"/>
      <c r="S18" s="204" t="s">
        <v>132</v>
      </c>
    </row>
    <row r="19" spans="1:19" ht="15">
      <c r="A19" s="72">
        <v>15</v>
      </c>
      <c r="B19" s="228" t="s">
        <v>99</v>
      </c>
      <c r="C19" s="211">
        <v>458</v>
      </c>
      <c r="D19" s="211" t="s">
        <v>156</v>
      </c>
      <c r="E19" s="234">
        <v>25</v>
      </c>
      <c r="F19" s="235">
        <v>2154</v>
      </c>
      <c r="G19" s="211" t="s">
        <v>157</v>
      </c>
      <c r="H19" s="236">
        <v>16</v>
      </c>
      <c r="I19" s="237">
        <v>2698</v>
      </c>
      <c r="J19" s="213" t="s">
        <v>158</v>
      </c>
      <c r="K19" s="236">
        <v>29</v>
      </c>
      <c r="L19" s="199"/>
      <c r="M19" s="200"/>
      <c r="N19" s="203"/>
      <c r="O19" s="202"/>
      <c r="P19" s="200"/>
      <c r="Q19" s="203"/>
      <c r="R19" s="204"/>
      <c r="S19" s="204" t="s">
        <v>133</v>
      </c>
    </row>
    <row r="20" spans="1:19" ht="15">
      <c r="A20" s="72">
        <v>16</v>
      </c>
      <c r="B20" s="198" t="s">
        <v>83</v>
      </c>
      <c r="C20" s="211">
        <v>1364</v>
      </c>
      <c r="D20" s="211" t="s">
        <v>204</v>
      </c>
      <c r="E20" s="234">
        <v>88</v>
      </c>
      <c r="F20" s="235">
        <v>1350</v>
      </c>
      <c r="G20" s="211" t="s">
        <v>205</v>
      </c>
      <c r="H20" s="236">
        <v>7</v>
      </c>
      <c r="I20" s="211">
        <v>2396</v>
      </c>
      <c r="J20" s="211" t="s">
        <v>206</v>
      </c>
      <c r="K20" s="234">
        <v>15</v>
      </c>
      <c r="L20" s="199"/>
      <c r="M20" s="200"/>
      <c r="N20" s="203"/>
      <c r="O20" s="202"/>
      <c r="P20" s="200"/>
      <c r="Q20" s="203"/>
      <c r="R20" s="204"/>
      <c r="S20" s="204" t="s">
        <v>129</v>
      </c>
    </row>
    <row r="21" spans="1:19" ht="14.45" customHeight="1">
      <c r="A21" s="72">
        <v>17</v>
      </c>
      <c r="B21" s="198" t="s">
        <v>84</v>
      </c>
      <c r="C21" s="235">
        <v>1365</v>
      </c>
      <c r="D21" s="211" t="s">
        <v>207</v>
      </c>
      <c r="E21" s="236">
        <v>99</v>
      </c>
      <c r="F21" s="211">
        <v>1349</v>
      </c>
      <c r="G21" s="211" t="s">
        <v>96</v>
      </c>
      <c r="H21" s="234">
        <v>28</v>
      </c>
      <c r="I21" s="235">
        <v>1354</v>
      </c>
      <c r="J21" s="211" t="s">
        <v>208</v>
      </c>
      <c r="K21" s="236">
        <v>98</v>
      </c>
      <c r="L21" s="199"/>
      <c r="M21" s="200"/>
      <c r="N21" s="203"/>
      <c r="O21" s="202"/>
      <c r="P21" s="200"/>
      <c r="Q21" s="203"/>
      <c r="R21" s="204"/>
      <c r="S21" s="204" t="s">
        <v>129</v>
      </c>
    </row>
    <row r="22" spans="1:19" ht="15">
      <c r="A22" s="72">
        <v>18</v>
      </c>
      <c r="B22" s="198" t="s">
        <v>128</v>
      </c>
      <c r="C22" s="211">
        <v>1352</v>
      </c>
      <c r="D22" s="211" t="s">
        <v>209</v>
      </c>
      <c r="E22" s="234">
        <v>69</v>
      </c>
      <c r="F22" s="235">
        <v>1353</v>
      </c>
      <c r="G22" s="211" t="s">
        <v>210</v>
      </c>
      <c r="H22" s="236">
        <v>22</v>
      </c>
      <c r="I22" s="237">
        <v>2322</v>
      </c>
      <c r="J22" s="213" t="s">
        <v>211</v>
      </c>
      <c r="K22" s="236">
        <v>77</v>
      </c>
      <c r="L22" s="199"/>
      <c r="M22" s="200"/>
      <c r="N22" s="203"/>
      <c r="O22" s="202"/>
      <c r="P22" s="200"/>
      <c r="Q22" s="203"/>
      <c r="R22" s="204"/>
      <c r="S22" s="204" t="s">
        <v>129</v>
      </c>
    </row>
    <row r="23" spans="1:19" ht="15">
      <c r="A23" s="72">
        <v>19</v>
      </c>
      <c r="B23" s="228" t="s">
        <v>110</v>
      </c>
      <c r="C23" s="211">
        <v>2220</v>
      </c>
      <c r="D23" s="211" t="s">
        <v>197</v>
      </c>
      <c r="E23" s="234">
        <v>5</v>
      </c>
      <c r="F23" s="235">
        <v>2221</v>
      </c>
      <c r="G23" s="211" t="s">
        <v>198</v>
      </c>
      <c r="H23" s="236">
        <v>69</v>
      </c>
      <c r="I23" s="211">
        <v>2452</v>
      </c>
      <c r="J23" s="211" t="s">
        <v>199</v>
      </c>
      <c r="K23" s="234">
        <v>7</v>
      </c>
      <c r="L23" s="235">
        <v>3072</v>
      </c>
      <c r="M23" s="211" t="s">
        <v>200</v>
      </c>
      <c r="N23" s="236">
        <v>4</v>
      </c>
      <c r="O23" s="202"/>
      <c r="P23" s="200"/>
      <c r="Q23" s="203"/>
      <c r="R23" s="204"/>
      <c r="S23" s="204" t="s">
        <v>136</v>
      </c>
    </row>
    <row r="24" spans="1:19" ht="15">
      <c r="A24" s="72">
        <v>20</v>
      </c>
      <c r="B24" s="198"/>
      <c r="C24" s="199"/>
      <c r="D24" s="200"/>
      <c r="E24" s="201"/>
      <c r="F24" s="202"/>
      <c r="G24" s="200"/>
      <c r="H24" s="203"/>
      <c r="I24" s="214"/>
      <c r="J24" s="213"/>
      <c r="K24" s="203"/>
      <c r="L24" s="199"/>
      <c r="M24" s="200"/>
      <c r="N24" s="203"/>
      <c r="O24" s="202"/>
      <c r="P24" s="200"/>
      <c r="Q24" s="203"/>
      <c r="R24" s="204"/>
      <c r="S24" s="204"/>
    </row>
    <row r="25" spans="1:19" ht="15">
      <c r="A25" s="72">
        <v>21</v>
      </c>
      <c r="B25" s="198"/>
      <c r="C25" s="199"/>
      <c r="D25" s="200"/>
      <c r="E25" s="201"/>
      <c r="F25" s="202"/>
      <c r="G25" s="200"/>
      <c r="H25" s="203"/>
      <c r="I25" s="214"/>
      <c r="J25" s="213"/>
      <c r="K25" s="203"/>
      <c r="L25" s="199"/>
      <c r="M25" s="200"/>
      <c r="N25" s="203"/>
      <c r="O25" s="202"/>
      <c r="P25" s="200"/>
      <c r="Q25" s="203"/>
      <c r="R25" s="204"/>
      <c r="S25" s="204"/>
    </row>
    <row r="26" spans="1:19" ht="15">
      <c r="A26" s="72">
        <v>22</v>
      </c>
      <c r="B26" s="181"/>
      <c r="C26" s="79"/>
      <c r="D26" s="73"/>
      <c r="E26" s="74"/>
      <c r="F26" s="75"/>
      <c r="G26" s="73"/>
      <c r="H26" s="76"/>
      <c r="I26" s="77"/>
      <c r="J26" s="78"/>
      <c r="K26" s="76"/>
      <c r="L26" s="79"/>
      <c r="M26" s="73"/>
      <c r="N26" s="76"/>
      <c r="O26" s="75"/>
      <c r="P26" s="73"/>
      <c r="Q26" s="76"/>
      <c r="R26" s="78"/>
      <c r="S26" s="78"/>
    </row>
    <row r="27" spans="1:19" ht="15">
      <c r="A27" s="72">
        <v>23</v>
      </c>
      <c r="B27" s="181"/>
      <c r="C27" s="79"/>
      <c r="D27" s="73"/>
      <c r="E27" s="74"/>
      <c r="F27" s="75"/>
      <c r="G27" s="73"/>
      <c r="H27" s="76"/>
      <c r="I27" s="77"/>
      <c r="J27" s="78"/>
      <c r="K27" s="76"/>
      <c r="L27" s="79"/>
      <c r="M27" s="73"/>
      <c r="N27" s="76"/>
      <c r="O27" s="75"/>
      <c r="P27" s="73"/>
      <c r="Q27" s="76"/>
      <c r="R27" s="78"/>
      <c r="S27" s="78"/>
    </row>
    <row r="28" spans="1:19" ht="15">
      <c r="A28" s="72">
        <v>24</v>
      </c>
      <c r="B28" s="181"/>
      <c r="C28" s="79"/>
      <c r="D28" s="73"/>
      <c r="E28" s="74"/>
      <c r="F28" s="75"/>
      <c r="G28" s="73"/>
      <c r="H28" s="76"/>
      <c r="I28" s="77"/>
      <c r="J28" s="78"/>
      <c r="K28" s="76"/>
      <c r="L28" s="79"/>
      <c r="M28" s="73"/>
      <c r="N28" s="76"/>
      <c r="O28" s="75"/>
      <c r="P28" s="73"/>
      <c r="Q28" s="76"/>
      <c r="R28" s="78"/>
      <c r="S28" s="78"/>
    </row>
    <row r="29" spans="1:19" ht="15">
      <c r="A29" s="72">
        <v>25</v>
      </c>
      <c r="B29" s="181"/>
      <c r="C29" s="79"/>
      <c r="D29" s="73"/>
      <c r="E29" s="74"/>
      <c r="F29" s="75"/>
      <c r="G29" s="73"/>
      <c r="H29" s="76"/>
      <c r="I29" s="77"/>
      <c r="J29" s="78"/>
      <c r="K29" s="76"/>
      <c r="L29" s="79"/>
      <c r="M29" s="73"/>
      <c r="N29" s="76"/>
      <c r="O29" s="75"/>
      <c r="P29" s="73"/>
      <c r="Q29" s="76"/>
      <c r="R29" s="78"/>
      <c r="S29" s="78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S41"/>
  <sheetViews>
    <sheetView workbookViewId="0">
      <selection activeCell="J5" sqref="J5"/>
    </sheetView>
  </sheetViews>
  <sheetFormatPr defaultRowHeight="15"/>
  <cols>
    <col min="1" max="1" width="9.5703125" bestFit="1" customWidth="1"/>
    <col min="2" max="2" width="38" style="29" bestFit="1" customWidth="1"/>
    <col min="3" max="3" width="5.85546875" style="29" customWidth="1"/>
    <col min="4" max="4" width="16" style="29" customWidth="1"/>
    <col min="5" max="5" width="4.7109375" style="29" customWidth="1"/>
    <col min="6" max="6" width="5.85546875" style="29" customWidth="1"/>
    <col min="7" max="7" width="16" style="29" customWidth="1"/>
    <col min="8" max="8" width="4.7109375" style="40" customWidth="1"/>
    <col min="9" max="9" width="5.85546875" style="40" customWidth="1"/>
    <col min="10" max="10" width="16" style="40" customWidth="1"/>
    <col min="11" max="11" width="4.7109375" style="40" customWidth="1"/>
    <col min="12" max="12" width="5.7109375" style="40" customWidth="1"/>
    <col min="13" max="13" width="16" style="40" customWidth="1"/>
    <col min="14" max="14" width="4.7109375" style="40" customWidth="1"/>
    <col min="15" max="15" width="5.42578125" style="40" customWidth="1"/>
    <col min="16" max="16" width="16" style="40" customWidth="1"/>
    <col min="17" max="17" width="4.7109375" style="40" customWidth="1"/>
    <col min="18" max="18" width="9.7109375" style="40" customWidth="1"/>
    <col min="19" max="19" width="8.85546875" style="29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>
      <c r="A2" s="259" t="s">
        <v>114</v>
      </c>
      <c r="B2" s="251" t="s">
        <v>115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1:19" ht="14.45" customHeight="1">
      <c r="A3" s="260"/>
      <c r="B3" s="252" t="s">
        <v>116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>
      <c r="A4" s="28" t="s">
        <v>7</v>
      </c>
      <c r="B4" s="66" t="s">
        <v>40</v>
      </c>
      <c r="C4" s="70" t="s">
        <v>41</v>
      </c>
      <c r="D4" s="67" t="s">
        <v>42</v>
      </c>
      <c r="E4" s="68" t="s">
        <v>46</v>
      </c>
      <c r="F4" s="70" t="s">
        <v>41</v>
      </c>
      <c r="G4" s="67" t="s">
        <v>42</v>
      </c>
      <c r="H4" s="68" t="s">
        <v>46</v>
      </c>
      <c r="I4" s="69" t="s">
        <v>41</v>
      </c>
      <c r="J4" s="67" t="s">
        <v>42</v>
      </c>
      <c r="K4" s="205" t="s">
        <v>46</v>
      </c>
      <c r="L4" s="206" t="s">
        <v>41</v>
      </c>
      <c r="M4" s="67" t="s">
        <v>42</v>
      </c>
      <c r="N4" s="68" t="s">
        <v>46</v>
      </c>
      <c r="O4" s="70" t="s">
        <v>41</v>
      </c>
      <c r="P4" s="67" t="s">
        <v>42</v>
      </c>
      <c r="Q4" s="68" t="s">
        <v>46</v>
      </c>
      <c r="R4" s="70" t="s">
        <v>44</v>
      </c>
      <c r="S4" s="67" t="s">
        <v>45</v>
      </c>
    </row>
    <row r="5" spans="1:19">
      <c r="A5" s="253" t="s">
        <v>8</v>
      </c>
      <c r="B5" s="179" t="str">
        <f>'Prezence 6.7.'!B9</f>
        <v>TJ Sokol I Prostějov</v>
      </c>
      <c r="C5" s="179">
        <f>'Prezence 6.7.'!C9</f>
        <v>632</v>
      </c>
      <c r="D5" s="179" t="str">
        <f>'Prezence 6.7.'!D9</f>
        <v>Jakub Ftačník</v>
      </c>
      <c r="E5" s="179">
        <f>'Prezence 6.7.'!E9</f>
        <v>2</v>
      </c>
      <c r="F5" s="179">
        <f>'Prezence 6.7.'!F9</f>
        <v>2842</v>
      </c>
      <c r="G5" s="179" t="str">
        <f>'Prezence 6.7.'!G9</f>
        <v>Marian Příhoda</v>
      </c>
      <c r="H5" s="179">
        <f>'Prezence 6.7.'!H9</f>
        <v>40</v>
      </c>
      <c r="I5" s="179">
        <f>'Prezence 6.7.'!I9</f>
        <v>633</v>
      </c>
      <c r="J5" s="179" t="str">
        <f>'Prezence 6.7.'!J9</f>
        <v>Jan Matkulčík</v>
      </c>
      <c r="K5" s="179">
        <f>'Prezence 6.7.'!K9</f>
        <v>5</v>
      </c>
      <c r="L5" s="179">
        <f>'Prezence 6.7.'!L9</f>
        <v>0</v>
      </c>
      <c r="M5" s="179">
        <f>'Prezence 6.7.'!M9</f>
        <v>0</v>
      </c>
      <c r="N5" s="179">
        <f>'Prezence 6.7.'!N9</f>
        <v>0</v>
      </c>
      <c r="O5" s="179">
        <f>'Prezence 6.7.'!O9</f>
        <v>0</v>
      </c>
      <c r="P5" s="179">
        <f>'Prezence 6.7.'!P9</f>
        <v>0</v>
      </c>
      <c r="Q5" s="179">
        <f>'Prezence 6.7.'!Q9</f>
        <v>0</v>
      </c>
      <c r="R5" s="179">
        <f>'Prezence 6.7.'!R9</f>
        <v>0</v>
      </c>
      <c r="S5" s="179" t="str">
        <f>'Prezence 6.7.'!S9</f>
        <v>Beneš</v>
      </c>
    </row>
    <row r="6" spans="1:19">
      <c r="A6" s="253"/>
      <c r="B6" s="179" t="str">
        <f>'Prezence 6.7.'!B12</f>
        <v xml:space="preserve">Městský nohejbalový klub Modřice, z.s. </v>
      </c>
      <c r="C6" s="179">
        <f>'Prezence 6.7.'!C12</f>
        <v>5237</v>
      </c>
      <c r="D6" s="179" t="str">
        <f>'Prezence 6.7.'!D12</f>
        <v>Jan Bartoš</v>
      </c>
      <c r="E6" s="179">
        <f>'Prezence 6.7.'!E12</f>
        <v>9</v>
      </c>
      <c r="F6" s="179">
        <f>'Prezence 6.7.'!F12</f>
        <v>5263</v>
      </c>
      <c r="G6" s="179" t="str">
        <f>'Prezence 6.7.'!G12</f>
        <v>Michal Jonas</v>
      </c>
      <c r="H6" s="179">
        <f>'Prezence 6.7.'!H12</f>
        <v>26</v>
      </c>
      <c r="I6" s="179">
        <f>'Prezence 6.7.'!I12</f>
        <v>5245</v>
      </c>
      <c r="J6" s="179" t="str">
        <f>'Prezence 6.7.'!J12</f>
        <v>Quido Boleloucký</v>
      </c>
      <c r="K6" s="179">
        <f>'Prezence 6.7.'!K12</f>
        <v>95</v>
      </c>
      <c r="L6" s="179">
        <f>'Prezence 6.7.'!L12</f>
        <v>5257</v>
      </c>
      <c r="M6" s="179" t="str">
        <f>'Prezence 6.7.'!M12</f>
        <v>Jan Hanus</v>
      </c>
      <c r="N6" s="179">
        <f>'Prezence 6.7.'!N12</f>
        <v>8</v>
      </c>
      <c r="O6" s="179">
        <f>'Prezence 6.7.'!O12</f>
        <v>0</v>
      </c>
      <c r="P6" s="179">
        <f>'Prezence 6.7.'!P12</f>
        <v>0</v>
      </c>
      <c r="Q6" s="179">
        <f>'Prezence 6.7.'!Q12</f>
        <v>0</v>
      </c>
      <c r="R6" s="179">
        <f>'Prezence 6.7.'!R12</f>
        <v>0</v>
      </c>
      <c r="S6" s="179" t="str">
        <f>'Prezence 6.7.'!S12</f>
        <v>Havelka</v>
      </c>
    </row>
    <row r="7" spans="1:19">
      <c r="A7" s="254"/>
      <c r="B7" s="179" t="str">
        <f>'Prezence 6.7.'!B8</f>
        <v>TJ. SOKOL Holice "B"</v>
      </c>
      <c r="C7" s="179">
        <f>'Prezence 6.7.'!C8</f>
        <v>4986</v>
      </c>
      <c r="D7" s="179" t="str">
        <f>'Prezence 6.7.'!D8</f>
        <v>Patrik Kubíček</v>
      </c>
      <c r="E7" s="179">
        <f>'Prezence 6.7.'!E8</f>
        <v>9</v>
      </c>
      <c r="F7" s="179">
        <f>'Prezence 6.7.'!F8</f>
        <v>6021</v>
      </c>
      <c r="G7" s="179" t="str">
        <f>'Prezence 6.7.'!G8</f>
        <v>Adam Nastoupil</v>
      </c>
      <c r="H7" s="179">
        <f>'Prezence 6.7.'!H8</f>
        <v>22</v>
      </c>
      <c r="I7" s="179">
        <f>'Prezence 6.7.'!I8</f>
        <v>3604</v>
      </c>
      <c r="J7" s="179" t="str">
        <f>'Prezence 6.7.'!J8</f>
        <v>Filip Horčička</v>
      </c>
      <c r="K7" s="179">
        <f>'Prezence 6.7.'!K8</f>
        <v>20</v>
      </c>
      <c r="L7" s="179">
        <f>'Prezence 6.7.'!L8</f>
        <v>2289</v>
      </c>
      <c r="M7" s="179" t="str">
        <f>'Prezence 6.7.'!M8</f>
        <v>Adam Brož</v>
      </c>
      <c r="N7" s="179">
        <f>'Prezence 6.7.'!N8</f>
        <v>12</v>
      </c>
      <c r="O7" s="179">
        <f>'Prezence 6.7.'!O8</f>
        <v>0</v>
      </c>
      <c r="P7" s="179">
        <f>'Prezence 6.7.'!P8</f>
        <v>0</v>
      </c>
      <c r="Q7" s="179">
        <f>'Prezence 6.7.'!Q8</f>
        <v>0</v>
      </c>
      <c r="R7" s="179">
        <f>'Prezence 6.7.'!R8</f>
        <v>0</v>
      </c>
      <c r="S7" s="179" t="str">
        <f>'Prezence 6.7.'!S8</f>
        <v>Líbal</v>
      </c>
    </row>
    <row r="8" spans="1:19">
      <c r="A8" s="254"/>
      <c r="B8" s="29" t="str">
        <f>'Prezence 6.7.'!B22</f>
        <v>TJ Dynamo České Budějovice "C"</v>
      </c>
      <c r="C8" s="233">
        <f>'Prezence 6.7.'!C22</f>
        <v>1352</v>
      </c>
      <c r="D8" s="233" t="str">
        <f>'Prezence 6.7.'!D22</f>
        <v>Lukáš Musil</v>
      </c>
      <c r="E8" s="233">
        <f>'Prezence 6.7.'!E22</f>
        <v>69</v>
      </c>
      <c r="F8" s="233">
        <f>'Prezence 6.7.'!F22</f>
        <v>1353</v>
      </c>
      <c r="G8" s="233" t="str">
        <f>'Prezence 6.7.'!G22</f>
        <v>Tomáš Musil</v>
      </c>
      <c r="H8" s="233">
        <f>'Prezence 6.7.'!H22</f>
        <v>22</v>
      </c>
      <c r="I8" s="233">
        <f>'Prezence 6.7.'!I22</f>
        <v>2322</v>
      </c>
      <c r="J8" s="233" t="str">
        <f>'Prezence 6.7.'!J22</f>
        <v>Jan Potůček</v>
      </c>
      <c r="K8" s="233">
        <f>'Prezence 6.7.'!K22</f>
        <v>77</v>
      </c>
      <c r="L8" s="233">
        <f>'Prezence 6.7.'!L22</f>
        <v>0</v>
      </c>
      <c r="M8" s="233">
        <f>'Prezence 6.7.'!M22</f>
        <v>0</v>
      </c>
      <c r="N8" s="233">
        <f>'Prezence 6.7.'!N22</f>
        <v>0</v>
      </c>
      <c r="O8" s="233">
        <f>'Prezence 6.7.'!O22</f>
        <v>0</v>
      </c>
      <c r="P8" s="233">
        <f>'Prezence 6.7.'!P22</f>
        <v>0</v>
      </c>
      <c r="Q8" s="233">
        <f>'Prezence 6.7.'!Q22</f>
        <v>0</v>
      </c>
      <c r="R8" s="233">
        <f>'Prezence 6.7.'!R22</f>
        <v>0</v>
      </c>
      <c r="S8" s="233" t="str">
        <f>'Prezence 6.7.'!S22</f>
        <v>Žikeš</v>
      </c>
    </row>
    <row r="9" spans="1:19" ht="14.45" customHeight="1" thickBot="1">
      <c r="A9" s="255"/>
      <c r="B9" s="179" t="str">
        <f>'Prezence 6.7.'!B15</f>
        <v>TJ Sokol Zbečník "B"</v>
      </c>
      <c r="C9" s="179">
        <f>'Prezence 6.7.'!C15</f>
        <v>3546</v>
      </c>
      <c r="D9" s="179" t="str">
        <f>'Prezence 6.7.'!D15</f>
        <v>Pavel Středa</v>
      </c>
      <c r="E9" s="179">
        <f>'Prezence 6.7.'!E15</f>
        <v>17</v>
      </c>
      <c r="F9" s="179">
        <f>'Prezence 6.7.'!F15</f>
        <v>2760</v>
      </c>
      <c r="G9" s="179" t="str">
        <f>'Prezence 6.7.'!G15</f>
        <v>Jaromír Beran</v>
      </c>
      <c r="H9" s="179">
        <f>'Prezence 6.7.'!H15</f>
        <v>8</v>
      </c>
      <c r="I9" s="179">
        <f>'Prezence 6.7.'!I15</f>
        <v>3638</v>
      </c>
      <c r="J9" s="179" t="str">
        <f>'Prezence 6.7.'!J15</f>
        <v>Tomáš Mareček</v>
      </c>
      <c r="K9" s="179">
        <f>'Prezence 6.7.'!K15</f>
        <v>7</v>
      </c>
      <c r="L9" s="179">
        <f>'Prezence 6.7.'!L15</f>
        <v>0</v>
      </c>
      <c r="M9" s="179">
        <f>'Prezence 6.7.'!M15</f>
        <v>0</v>
      </c>
      <c r="N9" s="179">
        <f>'Prezence 6.7.'!N15</f>
        <v>0</v>
      </c>
      <c r="O9" s="179">
        <f>'Prezence 6.7.'!O15</f>
        <v>0</v>
      </c>
      <c r="P9" s="179">
        <f>'Prezence 6.7.'!P15</f>
        <v>0</v>
      </c>
      <c r="Q9" s="179">
        <f>'Prezence 6.7.'!Q15</f>
        <v>0</v>
      </c>
      <c r="R9" s="179">
        <f>'Prezence 6.7.'!R15</f>
        <v>0</v>
      </c>
      <c r="S9" s="179" t="str">
        <f>'Prezence 6.7.'!S15</f>
        <v>Vlach</v>
      </c>
    </row>
    <row r="10" spans="1:19">
      <c r="A10" s="256" t="s">
        <v>6</v>
      </c>
      <c r="B10" s="180" t="str">
        <f>'Prezence 6.7.'!B16</f>
        <v>NK CLIMAX Vsetín "A"</v>
      </c>
      <c r="C10" s="207">
        <f>'Prezence 6.7.'!C16</f>
        <v>2756</v>
      </c>
      <c r="D10" s="207" t="str">
        <f>'Prezence 6.7.'!D16</f>
        <v>Tomáš Andris</v>
      </c>
      <c r="E10" s="207">
        <f>'Prezence 6.7.'!E16</f>
        <v>99</v>
      </c>
      <c r="F10" s="207">
        <f>'Prezence 6.7.'!F16</f>
        <v>2757</v>
      </c>
      <c r="G10" s="207" t="str">
        <f>'Prezence 6.7.'!G16</f>
        <v>David Majštiník</v>
      </c>
      <c r="H10" s="207">
        <f>'Prezence 6.7.'!H16</f>
        <v>82</v>
      </c>
      <c r="I10" s="207">
        <f>'Prezence 6.7.'!I16</f>
        <v>2758</v>
      </c>
      <c r="J10" s="207" t="str">
        <f>'Prezence 6.7.'!J16</f>
        <v>Daniel Bílý</v>
      </c>
      <c r="K10" s="207">
        <f>'Prezence 6.7.'!K16</f>
        <v>81</v>
      </c>
      <c r="L10" s="207">
        <f>'Prezence 6.7.'!L16</f>
        <v>0</v>
      </c>
      <c r="M10" s="207">
        <f>'Prezence 6.7.'!M16</f>
        <v>0</v>
      </c>
      <c r="N10" s="207">
        <f>'Prezence 6.7.'!N16</f>
        <v>0</v>
      </c>
      <c r="O10" s="207">
        <f>'Prezence 6.7.'!O16</f>
        <v>0</v>
      </c>
      <c r="P10" s="207">
        <f>'Prezence 6.7.'!P16</f>
        <v>0</v>
      </c>
      <c r="Q10" s="207">
        <f>'Prezence 6.7.'!Q16</f>
        <v>0</v>
      </c>
      <c r="R10" s="207">
        <f>'Prezence 6.7.'!R16</f>
        <v>0</v>
      </c>
      <c r="S10" s="207" t="str">
        <f>'Prezence 6.7.'!S16</f>
        <v>Gebel</v>
      </c>
    </row>
    <row r="11" spans="1:19">
      <c r="A11" s="253"/>
      <c r="B11" s="181" t="str">
        <f>'Prezence 6.7.'!B21</f>
        <v>TJ Dynamo České Budějovice "B"</v>
      </c>
      <c r="C11" s="208">
        <f>'Prezence 6.7.'!C21</f>
        <v>1365</v>
      </c>
      <c r="D11" s="208" t="str">
        <f>'Prezence 6.7.'!D21</f>
        <v>Václav Koudelka</v>
      </c>
      <c r="E11" s="208">
        <f>'Prezence 6.7.'!E21</f>
        <v>99</v>
      </c>
      <c r="F11" s="208">
        <f>'Prezence 6.7.'!F21</f>
        <v>1349</v>
      </c>
      <c r="G11" s="208" t="str">
        <f>'Prezence 6.7.'!G21</f>
        <v>David Žikeš</v>
      </c>
      <c r="H11" s="208">
        <f>'Prezence 6.7.'!H21</f>
        <v>28</v>
      </c>
      <c r="I11" s="208">
        <f>'Prezence 6.7.'!I21</f>
        <v>1354</v>
      </c>
      <c r="J11" s="208" t="str">
        <f>'Prezence 6.7.'!J21</f>
        <v>Jan Bělík</v>
      </c>
      <c r="K11" s="208">
        <f>'Prezence 6.7.'!K21</f>
        <v>98</v>
      </c>
      <c r="L11" s="208">
        <f>'Prezence 6.7.'!L21</f>
        <v>0</v>
      </c>
      <c r="M11" s="208">
        <f>'Prezence 6.7.'!M21</f>
        <v>0</v>
      </c>
      <c r="N11" s="208">
        <f>'Prezence 6.7.'!N21</f>
        <v>0</v>
      </c>
      <c r="O11" s="208">
        <f>'Prezence 6.7.'!O21</f>
        <v>0</v>
      </c>
      <c r="P11" s="208">
        <f>'Prezence 6.7.'!P21</f>
        <v>0</v>
      </c>
      <c r="Q11" s="208">
        <f>'Prezence 6.7.'!Q21</f>
        <v>0</v>
      </c>
      <c r="R11" s="208">
        <f>'Prezence 6.7.'!R21</f>
        <v>0</v>
      </c>
      <c r="S11" s="208" t="str">
        <f>'Prezence 6.7.'!S21</f>
        <v>Žikeš</v>
      </c>
    </row>
    <row r="12" spans="1:19">
      <c r="A12" s="254"/>
      <c r="B12" s="181" t="str">
        <f>'Prezence 6.7.'!B7</f>
        <v>TJ. SOKOL Holice "A"</v>
      </c>
      <c r="C12" s="208">
        <f>'Prezence 6.7.'!C7</f>
        <v>4103</v>
      </c>
      <c r="D12" s="208" t="str">
        <f>'Prezence 6.7.'!D7</f>
        <v>Daniel Kalousek</v>
      </c>
      <c r="E12" s="208">
        <f>'Prezence 6.7.'!E7</f>
        <v>69</v>
      </c>
      <c r="F12" s="208">
        <f>'Prezence 6.7.'!F7</f>
        <v>3545</v>
      </c>
      <c r="G12" s="208" t="str">
        <f>'Prezence 6.7.'!G7</f>
        <v>Patrik Levý</v>
      </c>
      <c r="H12" s="208">
        <f>'Prezence 6.7.'!H7</f>
        <v>17</v>
      </c>
      <c r="I12" s="208">
        <f>'Prezence 6.7.'!I7</f>
        <v>6022</v>
      </c>
      <c r="J12" s="208" t="str">
        <f>'Prezence 6.7.'!J7</f>
        <v>Martin Vojtíšek</v>
      </c>
      <c r="K12" s="208">
        <f>'Prezence 6.7.'!K7</f>
        <v>8</v>
      </c>
      <c r="L12" s="208">
        <f>'Prezence 6.7.'!L7</f>
        <v>6028</v>
      </c>
      <c r="M12" s="208" t="str">
        <f>'Prezence 6.7.'!M7</f>
        <v>Marek Vojtíšek</v>
      </c>
      <c r="N12" s="208">
        <f>'Prezence 6.7.'!N7</f>
        <v>14</v>
      </c>
      <c r="O12" s="208">
        <f>'Prezence 6.7.'!O7</f>
        <v>0</v>
      </c>
      <c r="P12" s="208">
        <f>'Prezence 6.7.'!P7</f>
        <v>0</v>
      </c>
      <c r="Q12" s="208">
        <f>'Prezence 6.7.'!Q7</f>
        <v>0</v>
      </c>
      <c r="R12" s="208">
        <f>'Prezence 6.7.'!R7</f>
        <v>0</v>
      </c>
      <c r="S12" s="208" t="str">
        <f>'Prezence 6.7.'!S7</f>
        <v>Líbal</v>
      </c>
    </row>
    <row r="13" spans="1:19">
      <c r="A13" s="254"/>
      <c r="B13" s="181" t="str">
        <f>'Prezence 6.7.'!B19</f>
        <v>TJ Slovan Chabařovice</v>
      </c>
      <c r="C13" s="208">
        <f>'Prezence 6.7.'!C19</f>
        <v>458</v>
      </c>
      <c r="D13" s="208" t="str">
        <f>'Prezence 6.7.'!D19</f>
        <v>Jaroslav Kovařík</v>
      </c>
      <c r="E13" s="208">
        <f>'Prezence 6.7.'!E19</f>
        <v>25</v>
      </c>
      <c r="F13" s="208">
        <f>'Prezence 6.7.'!F19</f>
        <v>2154</v>
      </c>
      <c r="G13" s="208" t="str">
        <f>'Prezence 6.7.'!G19</f>
        <v>Adam Henzl</v>
      </c>
      <c r="H13" s="208">
        <f>'Prezence 6.7.'!H19</f>
        <v>16</v>
      </c>
      <c r="I13" s="208">
        <f>'Prezence 6.7.'!I19</f>
        <v>2698</v>
      </c>
      <c r="J13" s="208" t="str">
        <f>'Prezence 6.7.'!J19</f>
        <v>Michal Molnár</v>
      </c>
      <c r="K13" s="208">
        <f>'Prezence 6.7.'!K19</f>
        <v>29</v>
      </c>
      <c r="L13" s="208">
        <f>'Prezence 6.7.'!L19</f>
        <v>0</v>
      </c>
      <c r="M13" s="208">
        <f>'Prezence 6.7.'!M19</f>
        <v>0</v>
      </c>
      <c r="N13" s="208">
        <f>'Prezence 6.7.'!N19</f>
        <v>0</v>
      </c>
      <c r="O13" s="208">
        <f>'Prezence 6.7.'!O19</f>
        <v>0</v>
      </c>
      <c r="P13" s="208">
        <f>'Prezence 6.7.'!P19</f>
        <v>0</v>
      </c>
      <c r="Q13" s="208">
        <f>'Prezence 6.7.'!Q19</f>
        <v>0</v>
      </c>
      <c r="R13" s="208">
        <f>'Prezence 6.7.'!R19</f>
        <v>0</v>
      </c>
      <c r="S13" s="208" t="str">
        <f>'Prezence 6.7.'!S19</f>
        <v>Pabián</v>
      </c>
    </row>
    <row r="14" spans="1:19" ht="14.45" customHeight="1" thickBot="1">
      <c r="A14" s="254"/>
      <c r="B14" s="183"/>
      <c r="C14" s="232">
        <f>'Prezence 6.7.'!C13</f>
        <v>0</v>
      </c>
      <c r="D14" s="232">
        <f>'Prezence 6.7.'!D13</f>
        <v>0</v>
      </c>
      <c r="E14" s="232">
        <f>'Prezence 6.7.'!E13</f>
        <v>0</v>
      </c>
      <c r="F14" s="232">
        <f>'Prezence 6.7.'!F13</f>
        <v>0</v>
      </c>
      <c r="G14" s="232">
        <f>'Prezence 6.7.'!G13</f>
        <v>0</v>
      </c>
      <c r="H14" s="232">
        <f>'Prezence 6.7.'!H13</f>
        <v>0</v>
      </c>
      <c r="I14" s="232">
        <f>'Prezence 6.7.'!I13</f>
        <v>0</v>
      </c>
      <c r="J14" s="232">
        <f>'Prezence 6.7.'!J13</f>
        <v>0</v>
      </c>
      <c r="K14" s="232">
        <f>'Prezence 6.7.'!K13</f>
        <v>0</v>
      </c>
      <c r="L14" s="232">
        <f>'Prezence 6.7.'!L13</f>
        <v>0</v>
      </c>
      <c r="M14" s="232">
        <f>'Prezence 6.7.'!M13</f>
        <v>0</v>
      </c>
      <c r="N14" s="232">
        <f>'Prezence 6.7.'!N13</f>
        <v>0</v>
      </c>
      <c r="O14" s="232">
        <f>'Prezence 6.7.'!O13</f>
        <v>0</v>
      </c>
      <c r="P14" s="232">
        <f>'Prezence 6.7.'!P13</f>
        <v>0</v>
      </c>
      <c r="Q14" s="232">
        <f>'Prezence 6.7.'!Q13</f>
        <v>0</v>
      </c>
      <c r="R14" s="232">
        <f>'Prezence 6.7.'!R13</f>
        <v>0</v>
      </c>
      <c r="S14" s="232" t="str">
        <f>'Prezence 6.7.'!S13</f>
        <v>Zátka</v>
      </c>
    </row>
    <row r="15" spans="1:19">
      <c r="A15" s="257" t="s">
        <v>9</v>
      </c>
      <c r="B15" s="184" t="str">
        <f>'Prezence 6.7.'!B5</f>
        <v xml:space="preserve">TJ SLAVOJ Český Brod </v>
      </c>
      <c r="C15" s="209">
        <f>'Prezence 6.7.'!C5</f>
        <v>899</v>
      </c>
      <c r="D15" s="209" t="str">
        <f>'Prezence 6.7.'!D5</f>
        <v>Zdeněk Kalous</v>
      </c>
      <c r="E15" s="209">
        <f>'Prezence 6.7.'!E5</f>
        <v>31</v>
      </c>
      <c r="F15" s="209">
        <f>'Prezence 6.7.'!F5</f>
        <v>3895</v>
      </c>
      <c r="G15" s="209" t="str">
        <f>'Prezence 6.7.'!G5</f>
        <v>Jan Čech</v>
      </c>
      <c r="H15" s="209">
        <f>'Prezence 6.7.'!H5</f>
        <v>33</v>
      </c>
      <c r="I15" s="209">
        <f>'Prezence 6.7.'!I5</f>
        <v>3896</v>
      </c>
      <c r="J15" s="209" t="str">
        <f>'Prezence 6.7.'!J5</f>
        <v>Erik Zavacký</v>
      </c>
      <c r="K15" s="209">
        <f>'Prezence 6.7.'!K5</f>
        <v>36</v>
      </c>
      <c r="L15" s="209">
        <f>'Prezence 6.7.'!L5</f>
        <v>904</v>
      </c>
      <c r="M15" s="209" t="str">
        <f>'Prezence 6.7.'!M5</f>
        <v>Nikolas Truc</v>
      </c>
      <c r="N15" s="209">
        <f>'Prezence 6.7.'!N5</f>
        <v>30</v>
      </c>
      <c r="O15" s="209">
        <f>'Prezence 6.7.'!O5</f>
        <v>2214</v>
      </c>
      <c r="P15" s="209" t="str">
        <f>'Prezence 6.7.'!P5</f>
        <v>Vilém Ungermann</v>
      </c>
      <c r="Q15" s="209">
        <f>'Prezence 6.7.'!Q5</f>
        <v>32</v>
      </c>
      <c r="R15" s="209">
        <f>'Prezence 6.7.'!R5</f>
        <v>0</v>
      </c>
      <c r="S15" s="209" t="str">
        <f>'Prezence 6.7.'!S5</f>
        <v>Janík</v>
      </c>
    </row>
    <row r="16" spans="1:19">
      <c r="A16" s="253"/>
      <c r="B16" s="181" t="str">
        <f>'Prezence 6.7.'!B14</f>
        <v>TJ Sokol Zbečník "A"</v>
      </c>
      <c r="C16" s="208">
        <f>'Prezence 6.7.'!C14</f>
        <v>3082</v>
      </c>
      <c r="D16" s="208" t="str">
        <f>'Prezence 6.7.'!D14</f>
        <v>Lukáš Kábrt</v>
      </c>
      <c r="E16" s="208">
        <f>'Prezence 6.7.'!E14</f>
        <v>15</v>
      </c>
      <c r="F16" s="208">
        <f>'Prezence 6.7.'!F14</f>
        <v>2749</v>
      </c>
      <c r="G16" s="208" t="str">
        <f>'Prezence 6.7.'!G14</f>
        <v>Václav Pohl</v>
      </c>
      <c r="H16" s="208">
        <f>'Prezence 6.7.'!H14</f>
        <v>14</v>
      </c>
      <c r="I16" s="208">
        <f>'Prezence 6.7.'!I14</f>
        <v>3547</v>
      </c>
      <c r="J16" s="208" t="str">
        <f>'Prezence 6.7.'!J14</f>
        <v>Michal Pošepný</v>
      </c>
      <c r="K16" s="208">
        <f>'Prezence 6.7.'!K14</f>
        <v>13</v>
      </c>
      <c r="L16" s="208">
        <f>'Prezence 6.7.'!L14</f>
        <v>0</v>
      </c>
      <c r="M16" s="208">
        <f>'Prezence 6.7.'!M14</f>
        <v>0</v>
      </c>
      <c r="N16" s="208">
        <f>'Prezence 6.7.'!N14</f>
        <v>0</v>
      </c>
      <c r="O16" s="208">
        <f>'Prezence 6.7.'!O14</f>
        <v>0</v>
      </c>
      <c r="P16" s="208">
        <f>'Prezence 6.7.'!P14</f>
        <v>0</v>
      </c>
      <c r="Q16" s="208">
        <f>'Prezence 6.7.'!Q14</f>
        <v>0</v>
      </c>
      <c r="R16" s="208">
        <f>'Prezence 6.7.'!R14</f>
        <v>0</v>
      </c>
      <c r="S16" s="208" t="str">
        <f>'Prezence 6.7.'!S14</f>
        <v>Vlach</v>
      </c>
    </row>
    <row r="17" spans="1:19">
      <c r="A17" s="254"/>
      <c r="B17" s="181" t="str">
        <f>'Prezence 6.7.'!B6</f>
        <v xml:space="preserve">TJ Spartak Čelákovice - oddíl nohejbalu </v>
      </c>
      <c r="C17" s="208">
        <f>'Prezence 6.7.'!C6</f>
        <v>4516</v>
      </c>
      <c r="D17" s="208" t="str">
        <f>'Prezence 6.7.'!D6</f>
        <v>Tomáš Urbánek</v>
      </c>
      <c r="E17" s="208">
        <f>'Prezence 6.7.'!E6</f>
        <v>12</v>
      </c>
      <c r="F17" s="208">
        <f>'Prezence 6.7.'!F6</f>
        <v>4486</v>
      </c>
      <c r="G17" s="208" t="str">
        <f>'Prezence 6.7.'!G6</f>
        <v>Daniel Matura</v>
      </c>
      <c r="H17" s="208">
        <f>'Prezence 6.7.'!H6</f>
        <v>19</v>
      </c>
      <c r="I17" s="208">
        <f>'Prezence 6.7.'!I6</f>
        <v>5435</v>
      </c>
      <c r="J17" s="208" t="str">
        <f>'Prezence 6.7.'!J6</f>
        <v>Dominik Hejtík</v>
      </c>
      <c r="K17" s="208">
        <f>'Prezence 6.7.'!K6</f>
        <v>13</v>
      </c>
      <c r="L17" s="208">
        <f>'Prezence 6.7.'!L6</f>
        <v>0</v>
      </c>
      <c r="M17" s="208">
        <f>'Prezence 6.7.'!M6</f>
        <v>0</v>
      </c>
      <c r="N17" s="208">
        <f>'Prezence 6.7.'!N6</f>
        <v>0</v>
      </c>
      <c r="O17" s="208">
        <f>'Prezence 6.7.'!O6</f>
        <v>0</v>
      </c>
      <c r="P17" s="208">
        <f>'Prezence 6.7.'!P6</f>
        <v>0</v>
      </c>
      <c r="Q17" s="208">
        <f>'Prezence 6.7.'!Q6</f>
        <v>0</v>
      </c>
      <c r="R17" s="208">
        <f>'Prezence 6.7.'!R6</f>
        <v>0</v>
      </c>
      <c r="S17" s="208" t="str">
        <f>'Prezence 6.7.'!S6</f>
        <v>Flekač</v>
      </c>
    </row>
    <row r="18" spans="1:19" ht="15.75" thickBot="1">
      <c r="A18" s="255"/>
      <c r="B18" s="181" t="str">
        <f>'Prezence 6.7.'!B11</f>
        <v>Nohejbalový klub Bajda Kroměříž, z.s.</v>
      </c>
      <c r="C18" s="208">
        <f>'Prezence 6.7.'!C11</f>
        <v>4922</v>
      </c>
      <c r="D18" s="208" t="str">
        <f>'Prezence 6.7.'!D11</f>
        <v>Dominik Rezek</v>
      </c>
      <c r="E18" s="208">
        <f>'Prezence 6.7.'!E11</f>
        <v>7</v>
      </c>
      <c r="F18" s="208">
        <f>'Prezence 6.7.'!F11</f>
        <v>5097</v>
      </c>
      <c r="G18" s="208" t="str">
        <f>'Prezence 6.7.'!G11</f>
        <v>Richard Miškovský</v>
      </c>
      <c r="H18" s="208">
        <f>'Prezence 6.7.'!H11</f>
        <v>11</v>
      </c>
      <c r="I18" s="208">
        <f>'Prezence 6.7.'!I11</f>
        <v>5101</v>
      </c>
      <c r="J18" s="208" t="str">
        <f>'Prezence 6.7.'!J11</f>
        <v>Marek Vilímek</v>
      </c>
      <c r="K18" s="208">
        <f>'Prezence 6.7.'!K11</f>
        <v>14</v>
      </c>
      <c r="L18" s="208">
        <f>'Prezence 6.7.'!L11</f>
        <v>0</v>
      </c>
      <c r="M18" s="208">
        <f>'Prezence 6.7.'!M11</f>
        <v>0</v>
      </c>
      <c r="N18" s="208">
        <f>'Prezence 6.7.'!N11</f>
        <v>0</v>
      </c>
      <c r="O18" s="208">
        <f>'Prezence 6.7.'!O11</f>
        <v>0</v>
      </c>
      <c r="P18" s="208">
        <f>'Prezence 6.7.'!P11</f>
        <v>0</v>
      </c>
      <c r="Q18" s="208">
        <f>'Prezence 6.7.'!Q11</f>
        <v>0</v>
      </c>
      <c r="R18" s="208" t="str">
        <f>'Prezence 6.7.'!R11</f>
        <v>Vilímek</v>
      </c>
      <c r="S18" s="208" t="str">
        <f>'Prezence 6.7.'!S11</f>
        <v>Němec</v>
      </c>
    </row>
    <row r="19" spans="1:19">
      <c r="A19" s="256" t="s">
        <v>0</v>
      </c>
      <c r="B19" s="180" t="str">
        <f>'Prezence 6.7.'!B20</f>
        <v>TJ Dynamo České Budějovice "A"</v>
      </c>
      <c r="C19" s="207">
        <f>'Prezence 6.7.'!C20</f>
        <v>1364</v>
      </c>
      <c r="D19" s="207" t="str">
        <f>'Prezence 6.7.'!D20</f>
        <v>Zdeněk Koudelka</v>
      </c>
      <c r="E19" s="207">
        <f>'Prezence 6.7.'!E20</f>
        <v>88</v>
      </c>
      <c r="F19" s="207">
        <f>'Prezence 6.7.'!F20</f>
        <v>1350</v>
      </c>
      <c r="G19" s="207" t="str">
        <f>'Prezence 6.7.'!G20</f>
        <v>David Višváder</v>
      </c>
      <c r="H19" s="207">
        <f>'Prezence 6.7.'!H20</f>
        <v>7</v>
      </c>
      <c r="I19" s="207">
        <f>'Prezence 6.7.'!I20</f>
        <v>2396</v>
      </c>
      <c r="J19" s="207" t="str">
        <f>'Prezence 6.7.'!J20</f>
        <v>Karel Tůma</v>
      </c>
      <c r="K19" s="207">
        <f>'Prezence 6.7.'!K20</f>
        <v>15</v>
      </c>
      <c r="L19" s="207">
        <f>'Prezence 6.7.'!L20</f>
        <v>0</v>
      </c>
      <c r="M19" s="207">
        <f>'Prezence 6.7.'!M20</f>
        <v>0</v>
      </c>
      <c r="N19" s="207">
        <f>'Prezence 6.7.'!N20</f>
        <v>0</v>
      </c>
      <c r="O19" s="207">
        <f>'Prezence 6.7.'!O20</f>
        <v>0</v>
      </c>
      <c r="P19" s="207">
        <f>'Prezence 6.7.'!P20</f>
        <v>0</v>
      </c>
      <c r="Q19" s="207">
        <f>'Prezence 6.7.'!Q20</f>
        <v>0</v>
      </c>
      <c r="R19" s="207">
        <f>'Prezence 6.7.'!R20</f>
        <v>0</v>
      </c>
      <c r="S19" s="207" t="str">
        <f>'Prezence 6.7.'!S20</f>
        <v>Žikeš</v>
      </c>
    </row>
    <row r="20" spans="1:19">
      <c r="A20" s="253"/>
      <c r="B20" s="181" t="str">
        <f>'Prezence 6.7.'!B18</f>
        <v>Tělovýchovná jednota Radomyšl, z.s.</v>
      </c>
      <c r="C20" s="208">
        <f>'Prezence 6.7.'!C18</f>
        <v>768</v>
      </c>
      <c r="D20" s="208" t="str">
        <f>'Prezence 6.7.'!D18</f>
        <v>Josef Slavíček</v>
      </c>
      <c r="E20" s="208">
        <f>'Prezence 6.7.'!E18</f>
        <v>22</v>
      </c>
      <c r="F20" s="208">
        <f>'Prezence 6.7.'!F18</f>
        <v>772</v>
      </c>
      <c r="G20" s="208" t="str">
        <f>'Prezence 6.7.'!G18</f>
        <v>Martin Buriánek</v>
      </c>
      <c r="H20" s="208">
        <f>'Prezence 6.7.'!H18</f>
        <v>23</v>
      </c>
      <c r="I20" s="208">
        <f>'Prezence 6.7.'!I18</f>
        <v>3139</v>
      </c>
      <c r="J20" s="208" t="str">
        <f>'Prezence 6.7.'!J18</f>
        <v>Martin Švancar</v>
      </c>
      <c r="K20" s="208">
        <f>'Prezence 6.7.'!K18</f>
        <v>32</v>
      </c>
      <c r="L20" s="208">
        <f>'Prezence 6.7.'!L18</f>
        <v>770</v>
      </c>
      <c r="M20" s="208" t="str">
        <f>'Prezence 6.7.'!M18</f>
        <v>Filip Hokr</v>
      </c>
      <c r="N20" s="208">
        <f>'Prezence 6.7.'!N18</f>
        <v>31</v>
      </c>
      <c r="O20" s="208">
        <f>'Prezence 6.7.'!O18</f>
        <v>0</v>
      </c>
      <c r="P20" s="208">
        <f>'Prezence 6.7.'!P18</f>
        <v>0</v>
      </c>
      <c r="Q20" s="208">
        <f>'Prezence 6.7.'!Q18</f>
        <v>0</v>
      </c>
      <c r="R20" s="208">
        <f>'Prezence 6.7.'!R18</f>
        <v>0</v>
      </c>
      <c r="S20" s="208" t="str">
        <f>'Prezence 6.7.'!S18</f>
        <v>Slavíček</v>
      </c>
    </row>
    <row r="21" spans="1:19">
      <c r="A21" s="254"/>
      <c r="B21" s="182" t="str">
        <f>'Prezence 6.7.'!B10</f>
        <v>TJ Spartak MSEM Přerov - oddíl nohejbalu</v>
      </c>
      <c r="C21" s="210">
        <f>'Prezence 6.7.'!C10</f>
        <v>4397</v>
      </c>
      <c r="D21" s="210" t="str">
        <f>'Prezence 6.7.'!D10</f>
        <v>Jiří Dreiseitl</v>
      </c>
      <c r="E21" s="210">
        <f>'Prezence 6.7.'!E10</f>
        <v>22</v>
      </c>
      <c r="F21" s="210">
        <f>'Prezence 6.7.'!F10</f>
        <v>4875</v>
      </c>
      <c r="G21" s="210" t="str">
        <f>'Prezence 6.7.'!G10</f>
        <v>Jakub Vagrčka</v>
      </c>
      <c r="H21" s="210">
        <f>'Prezence 6.7.'!H10</f>
        <v>24</v>
      </c>
      <c r="I21" s="210">
        <f>'Prezence 6.7.'!I10</f>
        <v>5757</v>
      </c>
      <c r="J21" s="210" t="str">
        <f>'Prezence 6.7.'!J10</f>
        <v>Petr Lollek</v>
      </c>
      <c r="K21" s="210">
        <f>'Prezence 6.7.'!K10</f>
        <v>1</v>
      </c>
      <c r="L21" s="210">
        <f>'Prezence 6.7.'!L10</f>
        <v>0</v>
      </c>
      <c r="M21" s="210">
        <f>'Prezence 6.7.'!M10</f>
        <v>0</v>
      </c>
      <c r="N21" s="210">
        <f>'Prezence 6.7.'!N10</f>
        <v>0</v>
      </c>
      <c r="O21" s="210">
        <f>'Prezence 6.7.'!O10</f>
        <v>0</v>
      </c>
      <c r="P21" s="210">
        <f>'Prezence 6.7.'!P10</f>
        <v>0</v>
      </c>
      <c r="Q21" s="210">
        <f>'Prezence 6.7.'!Q10</f>
        <v>0</v>
      </c>
      <c r="R21" s="210">
        <f>'Prezence 6.7.'!R10</f>
        <v>0</v>
      </c>
      <c r="S21" s="210" t="str">
        <f>'Prezence 6.7.'!S10</f>
        <v>Janek</v>
      </c>
    </row>
    <row r="22" spans="1:19">
      <c r="A22" s="254"/>
      <c r="B22" s="182" t="str">
        <f>'Prezence 6.7.'!B17</f>
        <v>NK CLIMAX Vsetín "B"</v>
      </c>
      <c r="C22" s="210">
        <f>'Prezence 6.7.'!C17</f>
        <v>5094</v>
      </c>
      <c r="D22" s="210" t="str">
        <f>'Prezence 6.7.'!D17</f>
        <v>Martin Málek</v>
      </c>
      <c r="E22" s="210">
        <f>'Prezence 6.7.'!E17</f>
        <v>41</v>
      </c>
      <c r="F22" s="210">
        <f>'Prezence 6.7.'!F17</f>
        <v>5744</v>
      </c>
      <c r="G22" s="210" t="str">
        <f>'Prezence 6.7.'!G17</f>
        <v>Rudolf Stařičný</v>
      </c>
      <c r="H22" s="210">
        <f>'Prezence 6.7.'!H17</f>
        <v>97</v>
      </c>
      <c r="I22" s="210">
        <f>'Prezence 6.7.'!I17</f>
        <v>4385</v>
      </c>
      <c r="J22" s="210" t="str">
        <f>'Prezence 6.7.'!J17</f>
        <v>Lukáš Daněk</v>
      </c>
      <c r="K22" s="210">
        <f>'Prezence 6.7.'!K17</f>
        <v>95</v>
      </c>
      <c r="L22" s="210">
        <f>'Prezence 6.7.'!L17</f>
        <v>0</v>
      </c>
      <c r="M22" s="210">
        <f>'Prezence 6.7.'!M17</f>
        <v>0</v>
      </c>
      <c r="N22" s="210">
        <f>'Prezence 6.7.'!N17</f>
        <v>0</v>
      </c>
      <c r="O22" s="210">
        <f>'Prezence 6.7.'!O17</f>
        <v>0</v>
      </c>
      <c r="P22" s="210">
        <f>'Prezence 6.7.'!P17</f>
        <v>0</v>
      </c>
      <c r="Q22" s="210">
        <f>'Prezence 6.7.'!Q17</f>
        <v>0</v>
      </c>
      <c r="R22" s="210">
        <f>'Prezence 6.7.'!R17</f>
        <v>0</v>
      </c>
      <c r="S22" s="210" t="str">
        <f>'Prezence 6.7.'!S17</f>
        <v>Gebel</v>
      </c>
    </row>
    <row r="23" spans="1:19" ht="14.45" customHeight="1" thickBot="1">
      <c r="A23" s="254"/>
      <c r="B23" s="183" t="str">
        <f>'Prezence 6.7.'!B23</f>
        <v>TJ Peklo nad Zdobnicí</v>
      </c>
      <c r="C23" s="232">
        <f>'Prezence 6.7.'!C23</f>
        <v>2220</v>
      </c>
      <c r="D23" s="232" t="str">
        <f>'Prezence 6.7.'!D23</f>
        <v>Jan Lisek</v>
      </c>
      <c r="E23" s="232">
        <f>'Prezence 6.7.'!E23</f>
        <v>5</v>
      </c>
      <c r="F23" s="232">
        <f>'Prezence 6.7.'!F23</f>
        <v>2221</v>
      </c>
      <c r="G23" s="232" t="str">
        <f>'Prezence 6.7.'!G23</f>
        <v>Petr Šimeček</v>
      </c>
      <c r="H23" s="232">
        <f>'Prezence 6.7.'!H23</f>
        <v>69</v>
      </c>
      <c r="I23" s="232">
        <f>'Prezence 6.7.'!I23</f>
        <v>2452</v>
      </c>
      <c r="J23" s="232" t="str">
        <f>'Prezence 6.7.'!J23</f>
        <v>Dominik Veselý</v>
      </c>
      <c r="K23" s="232">
        <f>'Prezence 6.7.'!K23</f>
        <v>7</v>
      </c>
      <c r="L23" s="232">
        <f>'Prezence 6.7.'!L23</f>
        <v>3072</v>
      </c>
      <c r="M23" s="232" t="str">
        <f>'Prezence 6.7.'!M23</f>
        <v>Josef Čižinský</v>
      </c>
      <c r="N23" s="232">
        <f>'Prezence 6.7.'!N23</f>
        <v>4</v>
      </c>
      <c r="O23" s="232">
        <f>'Prezence 6.7.'!O23</f>
        <v>0</v>
      </c>
      <c r="P23" s="232">
        <f>'Prezence 6.7.'!P23</f>
        <v>0</v>
      </c>
      <c r="Q23" s="232">
        <f>'Prezence 6.7.'!Q23</f>
        <v>0</v>
      </c>
      <c r="R23" s="232">
        <f>'Prezence 6.7.'!R23</f>
        <v>0</v>
      </c>
      <c r="S23" s="232" t="str">
        <f>'Prezence 6.7.'!S23</f>
        <v>Hostinský</v>
      </c>
    </row>
    <row r="24" spans="1:19">
      <c r="A24" s="258"/>
      <c r="B24" s="184"/>
      <c r="C24" s="90"/>
      <c r="D24" s="88"/>
      <c r="E24" s="89"/>
      <c r="F24" s="88"/>
      <c r="G24" s="88"/>
      <c r="H24" s="89"/>
      <c r="I24" s="88"/>
      <c r="J24" s="88"/>
      <c r="K24" s="89"/>
      <c r="L24" s="88"/>
      <c r="M24" s="88"/>
      <c r="N24" s="89"/>
      <c r="O24" s="88"/>
      <c r="P24" s="88"/>
      <c r="Q24" s="89"/>
      <c r="R24" s="90"/>
      <c r="S24" s="88"/>
    </row>
    <row r="25" spans="1:19">
      <c r="A25" s="253"/>
      <c r="B25" s="181"/>
      <c r="C25" s="79"/>
      <c r="D25" s="73"/>
      <c r="E25" s="84"/>
      <c r="F25" s="73"/>
      <c r="G25" s="73"/>
      <c r="H25" s="84"/>
      <c r="I25" s="73"/>
      <c r="J25" s="73"/>
      <c r="K25" s="84"/>
      <c r="L25" s="73"/>
      <c r="M25" s="73"/>
      <c r="N25" s="84"/>
      <c r="O25" s="73"/>
      <c r="P25" s="73"/>
      <c r="Q25" s="84"/>
      <c r="R25" s="79"/>
      <c r="S25" s="73"/>
    </row>
    <row r="26" spans="1:19">
      <c r="A26" s="254"/>
      <c r="B26" s="182"/>
      <c r="C26" s="93"/>
      <c r="D26" s="91"/>
      <c r="E26" s="92"/>
      <c r="F26" s="91"/>
      <c r="G26" s="91"/>
      <c r="H26" s="92"/>
      <c r="I26" s="91"/>
      <c r="J26" s="91"/>
      <c r="K26" s="92"/>
      <c r="L26" s="91"/>
      <c r="M26" s="91"/>
      <c r="N26" s="92"/>
      <c r="O26" s="91"/>
      <c r="P26" s="91"/>
      <c r="Q26" s="92"/>
      <c r="R26" s="93"/>
      <c r="S26" s="91"/>
    </row>
    <row r="27" spans="1:19" ht="14.45" customHeight="1" thickBot="1">
      <c r="A27" s="255"/>
      <c r="B27" s="182"/>
      <c r="C27" s="93"/>
      <c r="D27" s="91"/>
      <c r="E27" s="92"/>
      <c r="F27" s="91"/>
      <c r="G27" s="91"/>
      <c r="H27" s="92"/>
      <c r="I27" s="91"/>
      <c r="J27" s="91"/>
      <c r="K27" s="92"/>
      <c r="L27" s="91"/>
      <c r="M27" s="91"/>
      <c r="N27" s="92"/>
      <c r="O27" s="91"/>
      <c r="P27" s="91"/>
      <c r="Q27" s="92"/>
      <c r="R27" s="93"/>
      <c r="S27" s="91"/>
    </row>
    <row r="28" spans="1:19">
      <c r="A28" s="258"/>
      <c r="B28" s="180"/>
      <c r="C28" s="185"/>
      <c r="D28" s="81"/>
      <c r="E28" s="82"/>
      <c r="F28" s="81"/>
      <c r="G28" s="81"/>
      <c r="H28" s="82"/>
      <c r="I28" s="81"/>
      <c r="J28" s="81"/>
      <c r="K28" s="82"/>
      <c r="L28" s="81"/>
      <c r="M28" s="81"/>
      <c r="N28" s="82"/>
      <c r="O28" s="81"/>
      <c r="P28" s="81"/>
      <c r="Q28" s="82"/>
      <c r="R28" s="83"/>
      <c r="S28" s="81"/>
    </row>
    <row r="29" spans="1:19">
      <c r="A29" s="253"/>
      <c r="B29" s="181"/>
      <c r="C29" s="79"/>
      <c r="D29" s="73"/>
      <c r="E29" s="84"/>
      <c r="F29" s="73"/>
      <c r="G29" s="73"/>
      <c r="H29" s="84"/>
      <c r="I29" s="73"/>
      <c r="J29" s="73"/>
      <c r="K29" s="84"/>
      <c r="L29" s="73"/>
      <c r="M29" s="73"/>
      <c r="N29" s="84"/>
      <c r="O29" s="73"/>
      <c r="P29" s="73"/>
      <c r="Q29" s="84"/>
      <c r="R29" s="79"/>
      <c r="S29" s="73"/>
    </row>
    <row r="30" spans="1:19">
      <c r="A30" s="254"/>
      <c r="B30" s="182"/>
      <c r="C30" s="93"/>
      <c r="D30" s="91"/>
      <c r="E30" s="92"/>
      <c r="F30" s="91"/>
      <c r="G30" s="91"/>
      <c r="H30" s="92"/>
      <c r="I30" s="91"/>
      <c r="J30" s="91"/>
      <c r="K30" s="92"/>
      <c r="L30" s="91"/>
      <c r="M30" s="91"/>
      <c r="N30" s="92"/>
      <c r="O30" s="91"/>
      <c r="P30" s="91"/>
      <c r="Q30" s="92"/>
      <c r="R30" s="93"/>
      <c r="S30" s="91"/>
    </row>
    <row r="31" spans="1:19" ht="14.45" customHeight="1" thickBot="1">
      <c r="A31" s="255"/>
      <c r="B31" s="183"/>
      <c r="C31" s="87"/>
      <c r="D31" s="85"/>
      <c r="E31" s="86"/>
      <c r="F31" s="85"/>
      <c r="G31" s="85"/>
      <c r="H31" s="86"/>
      <c r="I31" s="85"/>
      <c r="J31" s="85"/>
      <c r="K31" s="86"/>
      <c r="L31" s="85"/>
      <c r="M31" s="85"/>
      <c r="N31" s="86"/>
      <c r="O31" s="85"/>
      <c r="P31" s="85"/>
      <c r="Q31" s="86"/>
      <c r="R31" s="87"/>
      <c r="S31" s="85"/>
    </row>
    <row r="32" spans="1:19">
      <c r="A32" s="258"/>
      <c r="B32" s="184"/>
      <c r="C32" s="90"/>
      <c r="D32" s="88"/>
      <c r="E32" s="89"/>
      <c r="F32" s="88"/>
      <c r="G32" s="88"/>
      <c r="H32" s="89"/>
      <c r="I32" s="88"/>
      <c r="J32" s="88"/>
      <c r="K32" s="89"/>
      <c r="L32" s="88"/>
      <c r="M32" s="88"/>
      <c r="N32" s="89"/>
      <c r="O32" s="88"/>
      <c r="P32" s="88"/>
      <c r="Q32" s="89"/>
      <c r="R32" s="90"/>
      <c r="S32" s="88"/>
    </row>
    <row r="33" spans="1:19">
      <c r="A33" s="253"/>
      <c r="B33" s="181"/>
      <c r="C33" s="79"/>
      <c r="D33" s="73"/>
      <c r="E33" s="84"/>
      <c r="F33" s="73"/>
      <c r="G33" s="73"/>
      <c r="H33" s="84"/>
      <c r="I33" s="73"/>
      <c r="J33" s="73"/>
      <c r="K33" s="84"/>
      <c r="L33" s="73"/>
      <c r="M33" s="73"/>
      <c r="N33" s="84"/>
      <c r="O33" s="73"/>
      <c r="P33" s="73"/>
      <c r="Q33" s="84"/>
      <c r="R33" s="79"/>
      <c r="S33" s="73"/>
    </row>
    <row r="34" spans="1:19">
      <c r="A34" s="254"/>
      <c r="B34" s="182"/>
      <c r="C34" s="93"/>
      <c r="D34" s="91"/>
      <c r="E34" s="92"/>
      <c r="F34" s="91"/>
      <c r="G34" s="91"/>
      <c r="H34" s="92"/>
      <c r="I34" s="91"/>
      <c r="J34" s="91"/>
      <c r="K34" s="92"/>
      <c r="L34" s="91"/>
      <c r="M34" s="91"/>
      <c r="N34" s="92"/>
      <c r="O34" s="91"/>
      <c r="P34" s="91"/>
      <c r="Q34" s="92"/>
      <c r="R34" s="93"/>
      <c r="S34" s="91"/>
    </row>
    <row r="35" spans="1:19" ht="14.45" customHeight="1" thickBot="1">
      <c r="A35" s="255"/>
      <c r="B35" s="182"/>
      <c r="C35" s="93"/>
      <c r="D35" s="91"/>
      <c r="E35" s="92"/>
      <c r="F35" s="91"/>
      <c r="G35" s="91"/>
      <c r="H35" s="92"/>
      <c r="I35" s="91"/>
      <c r="J35" s="91"/>
      <c r="K35" s="92"/>
      <c r="L35" s="91"/>
      <c r="M35" s="91"/>
      <c r="N35" s="92"/>
      <c r="O35" s="91"/>
      <c r="P35" s="91"/>
      <c r="Q35" s="92"/>
      <c r="R35" s="93"/>
      <c r="S35" s="91"/>
    </row>
    <row r="36" spans="1:19">
      <c r="A36" s="256"/>
      <c r="B36" s="180"/>
      <c r="C36" s="185"/>
      <c r="D36" s="81"/>
      <c r="E36" s="82"/>
      <c r="F36" s="81"/>
      <c r="G36" s="81"/>
      <c r="H36" s="82"/>
      <c r="I36" s="81"/>
      <c r="J36" s="81"/>
      <c r="K36" s="82"/>
      <c r="L36" s="81"/>
      <c r="M36" s="81"/>
      <c r="N36" s="82"/>
      <c r="O36" s="81"/>
      <c r="P36" s="81"/>
      <c r="Q36" s="82"/>
      <c r="R36" s="83"/>
      <c r="S36" s="81"/>
    </row>
    <row r="37" spans="1:19">
      <c r="A37" s="253"/>
      <c r="B37" s="181"/>
      <c r="C37" s="79"/>
      <c r="D37" s="73"/>
      <c r="E37" s="84"/>
      <c r="F37" s="73"/>
      <c r="G37" s="73"/>
      <c r="H37" s="84"/>
      <c r="I37" s="73"/>
      <c r="J37" s="73"/>
      <c r="K37" s="84"/>
      <c r="L37" s="73"/>
      <c r="M37" s="73"/>
      <c r="N37" s="84"/>
      <c r="O37" s="73"/>
      <c r="P37" s="73"/>
      <c r="Q37" s="84"/>
      <c r="R37" s="79"/>
      <c r="S37" s="73"/>
    </row>
    <row r="38" spans="1:19">
      <c r="A38" s="253"/>
      <c r="B38" s="181"/>
      <c r="C38" s="79"/>
      <c r="D38" s="73"/>
      <c r="E38" s="84"/>
      <c r="F38" s="73"/>
      <c r="G38" s="73"/>
      <c r="H38" s="84"/>
      <c r="I38" s="73"/>
      <c r="J38" s="73"/>
      <c r="K38" s="84"/>
      <c r="L38" s="73"/>
      <c r="M38" s="73"/>
      <c r="N38" s="84"/>
      <c r="O38" s="73"/>
      <c r="P38" s="73"/>
      <c r="Q38" s="84"/>
      <c r="R38" s="79"/>
      <c r="S38" s="73"/>
    </row>
    <row r="39" spans="1:19">
      <c r="A39" s="253"/>
      <c r="B39" s="181"/>
      <c r="C39" s="79"/>
      <c r="D39" s="73"/>
      <c r="E39" s="84"/>
      <c r="F39" s="73"/>
      <c r="G39" s="73"/>
      <c r="H39" s="84"/>
      <c r="I39" s="73"/>
      <c r="J39" s="73"/>
      <c r="K39" s="84"/>
      <c r="L39" s="73"/>
      <c r="M39" s="73"/>
      <c r="N39" s="84"/>
      <c r="O39" s="73"/>
      <c r="P39" s="73"/>
      <c r="Q39" s="84"/>
      <c r="R39" s="79"/>
      <c r="S39" s="73"/>
    </row>
    <row r="40" spans="1:19">
      <c r="B40" s="80"/>
      <c r="C40" s="94"/>
      <c r="D40" s="94"/>
      <c r="E40" s="94"/>
      <c r="F40" s="94"/>
      <c r="G40" s="94"/>
      <c r="H40" s="95"/>
      <c r="I40" s="96"/>
      <c r="J40" s="96"/>
      <c r="K40" s="96"/>
      <c r="L40" s="96"/>
      <c r="M40" s="96"/>
      <c r="N40" s="96"/>
      <c r="O40" s="96"/>
      <c r="P40" s="96"/>
      <c r="Q40" s="96"/>
      <c r="R40" s="96"/>
    </row>
    <row r="41" spans="1:19">
      <c r="B41" s="80"/>
      <c r="C41" s="80"/>
      <c r="D41" s="80"/>
      <c r="E41" s="80"/>
      <c r="F41" s="80"/>
      <c r="G41" s="80"/>
    </row>
  </sheetData>
  <mergeCells count="11">
    <mergeCell ref="A24:A27"/>
    <mergeCell ref="A28:A31"/>
    <mergeCell ref="A32:A35"/>
    <mergeCell ref="A36:A39"/>
    <mergeCell ref="A2:A3"/>
    <mergeCell ref="A19:A23"/>
    <mergeCell ref="B2:S2"/>
    <mergeCell ref="B3:S3"/>
    <mergeCell ref="A5:A9"/>
    <mergeCell ref="A10:A14"/>
    <mergeCell ref="A15:A1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BE92"/>
  <sheetViews>
    <sheetView showGridLines="0" topLeftCell="A7" zoomScale="94" zoomScaleNormal="94" workbookViewId="0">
      <selection activeCell="U25" sqref="A2:U26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288" t="str">
        <f>'Nasazení do skupin'!B2</f>
        <v>43. BOTAS MČR dorostu trojice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90"/>
      <c r="M2" s="290"/>
      <c r="N2" s="290"/>
      <c r="O2" s="289"/>
      <c r="P2" s="289"/>
      <c r="Q2" s="289"/>
      <c r="R2" s="289"/>
      <c r="S2" s="289"/>
      <c r="T2" s="289"/>
      <c r="U2" s="291"/>
    </row>
    <row r="3" spans="1:29" ht="15.75" thickBot="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4"/>
    </row>
    <row r="4" spans="1:29" ht="32.25" customHeight="1" thickBot="1">
      <c r="A4" s="304" t="s">
        <v>8</v>
      </c>
      <c r="B4" s="305"/>
      <c r="C4" s="295" t="str">
        <f>'Nasazení do skupin'!B3</f>
        <v>Rychnovek 6.7.2017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</row>
    <row r="5" spans="1:29">
      <c r="A5" s="306"/>
      <c r="B5" s="307"/>
      <c r="C5" s="289">
        <v>1</v>
      </c>
      <c r="D5" s="289"/>
      <c r="E5" s="291"/>
      <c r="F5" s="288">
        <v>2</v>
      </c>
      <c r="G5" s="289"/>
      <c r="H5" s="291"/>
      <c r="I5" s="288">
        <v>3</v>
      </c>
      <c r="J5" s="289"/>
      <c r="K5" s="291"/>
      <c r="L5" s="288">
        <v>4</v>
      </c>
      <c r="M5" s="289"/>
      <c r="N5" s="291"/>
      <c r="O5" s="288">
        <v>5</v>
      </c>
      <c r="P5" s="289"/>
      <c r="Q5" s="291"/>
      <c r="R5" s="298" t="s">
        <v>1</v>
      </c>
      <c r="S5" s="299"/>
      <c r="T5" s="300"/>
      <c r="U5" s="220" t="s">
        <v>2</v>
      </c>
    </row>
    <row r="6" spans="1:29" ht="15.75" thickBot="1">
      <c r="A6" s="308"/>
      <c r="B6" s="309"/>
      <c r="C6" s="322"/>
      <c r="D6" s="322"/>
      <c r="E6" s="323"/>
      <c r="F6" s="292"/>
      <c r="G6" s="293"/>
      <c r="H6" s="294"/>
      <c r="I6" s="292"/>
      <c r="J6" s="293"/>
      <c r="K6" s="294"/>
      <c r="L6" s="292"/>
      <c r="M6" s="293"/>
      <c r="N6" s="294"/>
      <c r="O6" s="292"/>
      <c r="P6" s="293"/>
      <c r="Q6" s="294"/>
      <c r="R6" s="301" t="s">
        <v>3</v>
      </c>
      <c r="S6" s="302"/>
      <c r="T6" s="303"/>
      <c r="U6" s="221" t="s">
        <v>4</v>
      </c>
    </row>
    <row r="7" spans="1:29" ht="15" customHeight="1">
      <c r="A7" s="310">
        <v>1</v>
      </c>
      <c r="B7" s="313" t="str">
        <f>'Nasazení do skupin'!B5</f>
        <v>TJ Sokol I Prostějov</v>
      </c>
      <c r="C7" s="324"/>
      <c r="D7" s="325"/>
      <c r="E7" s="326"/>
      <c r="F7" s="318"/>
      <c r="G7" s="320"/>
      <c r="H7" s="333"/>
      <c r="I7" s="318"/>
      <c r="J7" s="320"/>
      <c r="K7" s="333"/>
      <c r="L7" s="163"/>
      <c r="M7" s="163"/>
      <c r="N7" s="163"/>
      <c r="O7" s="318"/>
      <c r="P7" s="320"/>
      <c r="Q7" s="333"/>
      <c r="R7" s="286"/>
      <c r="S7" s="276"/>
      <c r="T7" s="278"/>
      <c r="U7" s="280"/>
      <c r="AB7" s="32"/>
    </row>
    <row r="8" spans="1:29" ht="15.75" customHeight="1" thickBot="1">
      <c r="A8" s="311"/>
      <c r="B8" s="314"/>
      <c r="C8" s="327"/>
      <c r="D8" s="328"/>
      <c r="E8" s="329"/>
      <c r="F8" s="319"/>
      <c r="G8" s="321"/>
      <c r="H8" s="334"/>
      <c r="I8" s="319"/>
      <c r="J8" s="321"/>
      <c r="K8" s="334"/>
      <c r="L8" s="217"/>
      <c r="M8" s="217"/>
      <c r="N8" s="217"/>
      <c r="O8" s="319"/>
      <c r="P8" s="321"/>
      <c r="Q8" s="334"/>
      <c r="R8" s="287"/>
      <c r="S8" s="277"/>
      <c r="T8" s="279"/>
      <c r="U8" s="281"/>
    </row>
    <row r="9" spans="1:29" ht="15" customHeight="1">
      <c r="A9" s="311"/>
      <c r="B9" s="314"/>
      <c r="C9" s="327"/>
      <c r="D9" s="328"/>
      <c r="E9" s="329"/>
      <c r="F9" s="316"/>
      <c r="G9" s="337"/>
      <c r="H9" s="335"/>
      <c r="I9" s="316"/>
      <c r="J9" s="337"/>
      <c r="K9" s="335"/>
      <c r="L9" s="218"/>
      <c r="M9" s="218"/>
      <c r="N9" s="218"/>
      <c r="O9" s="316"/>
      <c r="P9" s="337"/>
      <c r="Q9" s="335"/>
      <c r="R9" s="270"/>
      <c r="S9" s="272"/>
      <c r="T9" s="274"/>
      <c r="U9" s="284"/>
      <c r="AA9" s="32"/>
      <c r="AB9" s="32"/>
      <c r="AC9" s="32"/>
    </row>
    <row r="10" spans="1:29" ht="15.75" customHeight="1" thickBot="1">
      <c r="A10" s="312"/>
      <c r="B10" s="315"/>
      <c r="C10" s="330"/>
      <c r="D10" s="331"/>
      <c r="E10" s="332"/>
      <c r="F10" s="316"/>
      <c r="G10" s="337"/>
      <c r="H10" s="335"/>
      <c r="I10" s="317"/>
      <c r="J10" s="338"/>
      <c r="K10" s="336"/>
      <c r="L10" s="219"/>
      <c r="M10" s="219"/>
      <c r="N10" s="219"/>
      <c r="O10" s="317"/>
      <c r="P10" s="338"/>
      <c r="Q10" s="336"/>
      <c r="R10" s="271"/>
      <c r="S10" s="273"/>
      <c r="T10" s="275"/>
      <c r="U10" s="285"/>
      <c r="AA10" s="32"/>
      <c r="AB10" s="32"/>
      <c r="AC10" s="32"/>
    </row>
    <row r="11" spans="1:29" ht="15" customHeight="1">
      <c r="A11" s="310">
        <v>2</v>
      </c>
      <c r="B11" s="313" t="str">
        <f>'Nasazení do skupin'!B6</f>
        <v xml:space="preserve">Městský nohejbalový klub Modřice, z.s. </v>
      </c>
      <c r="C11" s="318"/>
      <c r="D11" s="320"/>
      <c r="E11" s="320"/>
      <c r="F11" s="367" t="s">
        <v>34</v>
      </c>
      <c r="G11" s="368"/>
      <c r="H11" s="369"/>
      <c r="I11" s="320"/>
      <c r="J11" s="320"/>
      <c r="K11" s="333"/>
      <c r="L11" s="163"/>
      <c r="M11" s="163"/>
      <c r="N11" s="163"/>
      <c r="O11" s="318"/>
      <c r="P11" s="320"/>
      <c r="Q11" s="333"/>
      <c r="R11" s="286"/>
      <c r="S11" s="276"/>
      <c r="T11" s="278"/>
      <c r="U11" s="280"/>
    </row>
    <row r="12" spans="1:29" ht="15.75" customHeight="1" thickBot="1">
      <c r="A12" s="311"/>
      <c r="B12" s="314"/>
      <c r="C12" s="319"/>
      <c r="D12" s="321"/>
      <c r="E12" s="321"/>
      <c r="F12" s="370"/>
      <c r="G12" s="371"/>
      <c r="H12" s="372"/>
      <c r="I12" s="321"/>
      <c r="J12" s="321"/>
      <c r="K12" s="334"/>
      <c r="L12" s="217"/>
      <c r="M12" s="217"/>
      <c r="N12" s="217"/>
      <c r="O12" s="319"/>
      <c r="P12" s="321"/>
      <c r="Q12" s="334"/>
      <c r="R12" s="287"/>
      <c r="S12" s="277"/>
      <c r="T12" s="279"/>
      <c r="U12" s="281"/>
    </row>
    <row r="13" spans="1:29" ht="15" customHeight="1">
      <c r="A13" s="311"/>
      <c r="B13" s="314"/>
      <c r="C13" s="316"/>
      <c r="D13" s="337"/>
      <c r="E13" s="337"/>
      <c r="F13" s="370"/>
      <c r="G13" s="371"/>
      <c r="H13" s="372"/>
      <c r="I13" s="337"/>
      <c r="J13" s="337"/>
      <c r="K13" s="335"/>
      <c r="L13" s="218"/>
      <c r="M13" s="218"/>
      <c r="N13" s="218"/>
      <c r="O13" s="316"/>
      <c r="P13" s="337"/>
      <c r="Q13" s="335"/>
      <c r="R13" s="270"/>
      <c r="S13" s="272"/>
      <c r="T13" s="274"/>
      <c r="U13" s="284"/>
    </row>
    <row r="14" spans="1:29" ht="15.75" customHeight="1" thickBot="1">
      <c r="A14" s="312"/>
      <c r="B14" s="315"/>
      <c r="C14" s="317"/>
      <c r="D14" s="338"/>
      <c r="E14" s="338"/>
      <c r="F14" s="373"/>
      <c r="G14" s="374"/>
      <c r="H14" s="375"/>
      <c r="I14" s="337"/>
      <c r="J14" s="337"/>
      <c r="K14" s="335"/>
      <c r="L14" s="218"/>
      <c r="M14" s="218"/>
      <c r="N14" s="218"/>
      <c r="O14" s="317"/>
      <c r="P14" s="338"/>
      <c r="Q14" s="336"/>
      <c r="R14" s="271"/>
      <c r="S14" s="273"/>
      <c r="T14" s="275"/>
      <c r="U14" s="285"/>
    </row>
    <row r="15" spans="1:29" ht="15" customHeight="1">
      <c r="A15" s="310">
        <v>3</v>
      </c>
      <c r="B15" s="313" t="str">
        <f>'Nasazení do skupin'!B7</f>
        <v>TJ. SOKOL Holice "B"</v>
      </c>
      <c r="C15" s="318"/>
      <c r="D15" s="320"/>
      <c r="E15" s="333"/>
      <c r="F15" s="366"/>
      <c r="G15" s="350"/>
      <c r="H15" s="350"/>
      <c r="I15" s="357"/>
      <c r="J15" s="358"/>
      <c r="K15" s="359"/>
      <c r="L15" s="318"/>
      <c r="M15" s="320"/>
      <c r="N15" s="333"/>
      <c r="O15" s="353"/>
      <c r="P15" s="353"/>
      <c r="Q15" s="348"/>
      <c r="R15" s="286"/>
      <c r="S15" s="276"/>
      <c r="T15" s="278"/>
      <c r="U15" s="280"/>
    </row>
    <row r="16" spans="1:29" ht="15.75" customHeight="1" thickBot="1">
      <c r="A16" s="311"/>
      <c r="B16" s="314"/>
      <c r="C16" s="319"/>
      <c r="D16" s="321"/>
      <c r="E16" s="334"/>
      <c r="F16" s="319"/>
      <c r="G16" s="321"/>
      <c r="H16" s="321"/>
      <c r="I16" s="360"/>
      <c r="J16" s="361"/>
      <c r="K16" s="362"/>
      <c r="L16" s="319"/>
      <c r="M16" s="321"/>
      <c r="N16" s="334"/>
      <c r="O16" s="354"/>
      <c r="P16" s="354"/>
      <c r="Q16" s="349"/>
      <c r="R16" s="287"/>
      <c r="S16" s="277"/>
      <c r="T16" s="279"/>
      <c r="U16" s="281"/>
    </row>
    <row r="17" spans="1:31" ht="15" customHeight="1">
      <c r="A17" s="311"/>
      <c r="B17" s="314"/>
      <c r="C17" s="316"/>
      <c r="D17" s="337"/>
      <c r="E17" s="335"/>
      <c r="F17" s="316"/>
      <c r="G17" s="337"/>
      <c r="H17" s="337"/>
      <c r="I17" s="360"/>
      <c r="J17" s="361"/>
      <c r="K17" s="362"/>
      <c r="L17" s="316"/>
      <c r="M17" s="337"/>
      <c r="N17" s="335"/>
      <c r="O17" s="355"/>
      <c r="P17" s="355"/>
      <c r="Q17" s="351"/>
      <c r="R17" s="270"/>
      <c r="S17" s="272"/>
      <c r="T17" s="274"/>
      <c r="U17" s="284"/>
    </row>
    <row r="18" spans="1:31" ht="15.75" customHeight="1" thickBot="1">
      <c r="A18" s="312"/>
      <c r="B18" s="315"/>
      <c r="C18" s="317"/>
      <c r="D18" s="338"/>
      <c r="E18" s="336"/>
      <c r="F18" s="317"/>
      <c r="G18" s="338"/>
      <c r="H18" s="338"/>
      <c r="I18" s="363"/>
      <c r="J18" s="364"/>
      <c r="K18" s="365"/>
      <c r="L18" s="317"/>
      <c r="M18" s="338"/>
      <c r="N18" s="336"/>
      <c r="O18" s="356"/>
      <c r="P18" s="356"/>
      <c r="Q18" s="352"/>
      <c r="R18" s="271"/>
      <c r="S18" s="273"/>
      <c r="T18" s="275"/>
      <c r="U18" s="285"/>
    </row>
    <row r="19" spans="1:31" ht="15" customHeight="1">
      <c r="A19" s="310">
        <v>4</v>
      </c>
      <c r="B19" s="313" t="str">
        <f>'Nasazení do skupin'!B8</f>
        <v>TJ Dynamo České Budějovice "C"</v>
      </c>
      <c r="C19" s="318"/>
      <c r="D19" s="320"/>
      <c r="E19" s="333"/>
      <c r="F19" s="318"/>
      <c r="G19" s="320"/>
      <c r="H19" s="333"/>
      <c r="I19" s="366"/>
      <c r="J19" s="350"/>
      <c r="K19" s="350"/>
      <c r="L19" s="339">
        <v>2017</v>
      </c>
      <c r="M19" s="340"/>
      <c r="N19" s="341"/>
      <c r="O19" s="318"/>
      <c r="P19" s="320"/>
      <c r="Q19" s="333"/>
      <c r="R19" s="276"/>
      <c r="S19" s="276"/>
      <c r="T19" s="278"/>
      <c r="U19" s="280"/>
    </row>
    <row r="20" spans="1:31" ht="15.75" customHeight="1" thickBot="1">
      <c r="A20" s="311"/>
      <c r="B20" s="314"/>
      <c r="C20" s="319"/>
      <c r="D20" s="321"/>
      <c r="E20" s="334"/>
      <c r="F20" s="319"/>
      <c r="G20" s="321"/>
      <c r="H20" s="334"/>
      <c r="I20" s="319"/>
      <c r="J20" s="321"/>
      <c r="K20" s="321"/>
      <c r="L20" s="342"/>
      <c r="M20" s="343"/>
      <c r="N20" s="344"/>
      <c r="O20" s="319"/>
      <c r="P20" s="321"/>
      <c r="Q20" s="334"/>
      <c r="R20" s="277"/>
      <c r="S20" s="277"/>
      <c r="T20" s="279"/>
      <c r="U20" s="281"/>
    </row>
    <row r="21" spans="1:31" ht="15" customHeight="1">
      <c r="A21" s="311"/>
      <c r="B21" s="314"/>
      <c r="C21" s="316"/>
      <c r="D21" s="337"/>
      <c r="E21" s="335"/>
      <c r="F21" s="316"/>
      <c r="G21" s="337"/>
      <c r="H21" s="335"/>
      <c r="I21" s="316"/>
      <c r="J21" s="337"/>
      <c r="K21" s="337"/>
      <c r="L21" s="342"/>
      <c r="M21" s="343"/>
      <c r="N21" s="344"/>
      <c r="O21" s="316"/>
      <c r="P21" s="337"/>
      <c r="Q21" s="335"/>
      <c r="R21" s="282"/>
      <c r="S21" s="272"/>
      <c r="T21" s="274"/>
      <c r="U21" s="284"/>
    </row>
    <row r="22" spans="1:31" ht="15.75" customHeight="1" thickBot="1">
      <c r="A22" s="312"/>
      <c r="B22" s="315"/>
      <c r="C22" s="317"/>
      <c r="D22" s="338"/>
      <c r="E22" s="336"/>
      <c r="F22" s="317"/>
      <c r="G22" s="338"/>
      <c r="H22" s="336"/>
      <c r="I22" s="317"/>
      <c r="J22" s="338"/>
      <c r="K22" s="338"/>
      <c r="L22" s="345"/>
      <c r="M22" s="346"/>
      <c r="N22" s="347"/>
      <c r="O22" s="317"/>
      <c r="P22" s="338"/>
      <c r="Q22" s="336"/>
      <c r="R22" s="283"/>
      <c r="S22" s="273"/>
      <c r="T22" s="275"/>
      <c r="U22" s="285"/>
    </row>
    <row r="23" spans="1:31" ht="15" customHeight="1">
      <c r="A23" s="310">
        <v>5</v>
      </c>
      <c r="B23" s="313" t="str">
        <f>'Nasazení do skupin'!B9</f>
        <v>TJ Sokol Zbečník "B"</v>
      </c>
      <c r="C23" s="318"/>
      <c r="D23" s="320"/>
      <c r="E23" s="333"/>
      <c r="F23" s="318"/>
      <c r="G23" s="320"/>
      <c r="H23" s="333"/>
      <c r="I23" s="318"/>
      <c r="J23" s="320"/>
      <c r="K23" s="333"/>
      <c r="L23" s="163"/>
      <c r="M23" s="163"/>
      <c r="N23" s="163"/>
      <c r="O23" s="339"/>
      <c r="P23" s="340"/>
      <c r="Q23" s="341"/>
      <c r="R23" s="276"/>
      <c r="S23" s="276"/>
      <c r="T23" s="278"/>
      <c r="U23" s="280"/>
    </row>
    <row r="24" spans="1:31" ht="15.75" customHeight="1" thickBot="1">
      <c r="A24" s="311"/>
      <c r="B24" s="314"/>
      <c r="C24" s="319"/>
      <c r="D24" s="321"/>
      <c r="E24" s="334"/>
      <c r="F24" s="319"/>
      <c r="G24" s="321"/>
      <c r="H24" s="334"/>
      <c r="I24" s="319"/>
      <c r="J24" s="321"/>
      <c r="K24" s="334"/>
      <c r="L24" s="217"/>
      <c r="M24" s="217"/>
      <c r="N24" s="217"/>
      <c r="O24" s="342"/>
      <c r="P24" s="343"/>
      <c r="Q24" s="344"/>
      <c r="R24" s="277"/>
      <c r="S24" s="277"/>
      <c r="T24" s="279"/>
      <c r="U24" s="281"/>
    </row>
    <row r="25" spans="1:31" ht="15" customHeight="1">
      <c r="A25" s="311"/>
      <c r="B25" s="314"/>
      <c r="C25" s="316"/>
      <c r="D25" s="337"/>
      <c r="E25" s="335"/>
      <c r="F25" s="316"/>
      <c r="G25" s="337"/>
      <c r="H25" s="335"/>
      <c r="I25" s="316"/>
      <c r="J25" s="337"/>
      <c r="K25" s="335"/>
      <c r="L25" s="218"/>
      <c r="M25" s="218"/>
      <c r="N25" s="218"/>
      <c r="O25" s="342"/>
      <c r="P25" s="343"/>
      <c r="Q25" s="344"/>
      <c r="R25" s="282"/>
      <c r="S25" s="272"/>
      <c r="T25" s="274"/>
      <c r="U25" s="284"/>
    </row>
    <row r="26" spans="1:31" ht="15.75" customHeight="1" thickBot="1">
      <c r="A26" s="312"/>
      <c r="B26" s="315"/>
      <c r="C26" s="317"/>
      <c r="D26" s="338"/>
      <c r="E26" s="336"/>
      <c r="F26" s="317"/>
      <c r="G26" s="338"/>
      <c r="H26" s="336"/>
      <c r="I26" s="317"/>
      <c r="J26" s="338"/>
      <c r="K26" s="336"/>
      <c r="L26" s="219"/>
      <c r="M26" s="219"/>
      <c r="N26" s="219"/>
      <c r="O26" s="345"/>
      <c r="P26" s="346"/>
      <c r="Q26" s="347"/>
      <c r="R26" s="283"/>
      <c r="S26" s="273"/>
      <c r="T26" s="275"/>
      <c r="U26" s="285"/>
    </row>
    <row r="27" spans="1:31" ht="15" customHeight="1">
      <c r="A27" s="267"/>
      <c r="B27" s="266"/>
      <c r="C27" s="266"/>
      <c r="D27" s="269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33"/>
      <c r="S27" s="34"/>
      <c r="T27" s="34"/>
      <c r="U27" s="35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267"/>
      <c r="B28" s="266"/>
      <c r="C28" s="266"/>
      <c r="D28" s="269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36"/>
      <c r="S28" s="34"/>
      <c r="T28" s="32"/>
      <c r="U28" s="35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15" customHeight="1">
      <c r="A29" s="267"/>
      <c r="B29" s="266"/>
      <c r="C29" s="266"/>
      <c r="D29" s="269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33"/>
      <c r="S29" s="34"/>
      <c r="T29" s="34"/>
      <c r="U29" s="35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15" customHeight="1">
      <c r="A30" s="267"/>
      <c r="B30" s="266"/>
      <c r="C30" s="266"/>
      <c r="D30" s="269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36"/>
      <c r="S30" s="34"/>
      <c r="T30" s="32"/>
      <c r="U30" s="35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267"/>
      <c r="B31" s="266"/>
      <c r="C31" s="266"/>
      <c r="D31" s="269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33"/>
      <c r="S31" s="34"/>
      <c r="T31" s="34"/>
      <c r="U31" s="35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267"/>
      <c r="B32" s="266"/>
      <c r="C32" s="266"/>
      <c r="D32" s="269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36"/>
      <c r="S32" s="34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267"/>
      <c r="B33" s="266"/>
      <c r="C33" s="266"/>
      <c r="D33" s="269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33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267"/>
      <c r="B34" s="266"/>
      <c r="C34" s="266"/>
      <c r="D34" s="269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36"/>
      <c r="S34" s="34"/>
      <c r="T34" s="32"/>
      <c r="U34" s="35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267"/>
      <c r="B35" s="266"/>
      <c r="C35" s="266"/>
      <c r="D35" s="269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33"/>
      <c r="S35" s="34"/>
      <c r="T35" s="34"/>
      <c r="U35" s="35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267"/>
      <c r="B36" s="266"/>
      <c r="C36" s="266"/>
      <c r="D36" s="269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36"/>
      <c r="S36" s="34"/>
      <c r="T36" s="32"/>
      <c r="U36" s="35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3.25">
      <c r="S37" s="268"/>
      <c r="T37" s="268"/>
      <c r="U37" s="222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</row>
    <row r="39" spans="1:57"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</row>
    <row r="40" spans="1:57"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  <c r="BB40" s="265"/>
      <c r="BC40" s="265"/>
      <c r="BD40" s="265"/>
      <c r="BE40" s="265"/>
    </row>
    <row r="41" spans="1:57" ht="20.25">
      <c r="W41" s="264"/>
      <c r="X41" s="264"/>
      <c r="Y41" s="264"/>
      <c r="Z41" s="264"/>
      <c r="AA41" s="264"/>
      <c r="AB41" s="264"/>
      <c r="AC41" s="264"/>
      <c r="AD41" s="261"/>
      <c r="AE41" s="261"/>
      <c r="AF41" s="261"/>
      <c r="AG41" s="261"/>
      <c r="AH41" s="261"/>
      <c r="AI41" s="261"/>
      <c r="AJ41" s="1"/>
      <c r="AK41" s="1"/>
      <c r="AL41" s="264"/>
      <c r="AM41" s="264"/>
      <c r="AN41" s="264"/>
      <c r="AO41" s="264"/>
      <c r="AP41" s="264"/>
      <c r="AQ41" s="264"/>
      <c r="AR41" s="5"/>
      <c r="AS41" s="4"/>
      <c r="AT41" s="4"/>
      <c r="AU41" s="4"/>
      <c r="AV41" s="4"/>
      <c r="AW41" s="4"/>
      <c r="AX41" s="264"/>
      <c r="AY41" s="264"/>
      <c r="AZ41" s="264"/>
      <c r="BA41" s="264"/>
      <c r="BB41" s="1"/>
      <c r="BC41" s="1"/>
      <c r="BD41" s="1"/>
      <c r="BE41" s="1"/>
    </row>
    <row r="43" spans="1:57" ht="20.25">
      <c r="W43" s="261"/>
      <c r="X43" s="261"/>
      <c r="Y43" s="261"/>
      <c r="Z43" s="261"/>
      <c r="AA43" s="261"/>
      <c r="AB43" s="261"/>
      <c r="AC43" s="261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1"/>
      <c r="AO43" s="261"/>
      <c r="AP43" s="261"/>
      <c r="AQ43" s="261"/>
      <c r="AR43" s="261"/>
      <c r="AS43" s="261"/>
      <c r="AT43" s="261"/>
      <c r="AU43" s="261"/>
      <c r="AV43" s="262"/>
      <c r="AW43" s="262"/>
      <c r="AX43" s="262"/>
      <c r="AY43" s="262"/>
      <c r="AZ43" s="262"/>
      <c r="BA43" s="262"/>
      <c r="BB43" s="262"/>
      <c r="BC43" s="262"/>
      <c r="BD43" s="262"/>
      <c r="BE43" s="262"/>
    </row>
    <row r="46" spans="1:57" ht="15.75">
      <c r="W46" s="263"/>
      <c r="X46" s="263"/>
      <c r="Y46" s="263"/>
      <c r="Z46" s="263"/>
      <c r="AA46" s="263"/>
      <c r="AB46" s="263"/>
      <c r="AC46" s="2"/>
      <c r="AD46" s="263"/>
      <c r="AE46" s="263"/>
      <c r="AF46" s="2"/>
      <c r="AG46" s="2"/>
      <c r="AH46" s="2"/>
      <c r="AI46" s="263"/>
      <c r="AJ46" s="263"/>
      <c r="AK46" s="263"/>
      <c r="AL46" s="263"/>
      <c r="AM46" s="263"/>
      <c r="AN46" s="263"/>
      <c r="AO46" s="2"/>
      <c r="AP46" s="2"/>
      <c r="AQ46" s="2"/>
      <c r="AR46" s="2"/>
      <c r="AS46" s="2"/>
      <c r="AT46" s="2"/>
      <c r="AU46" s="263"/>
      <c r="AV46" s="263"/>
      <c r="AW46" s="263"/>
      <c r="AX46" s="263"/>
      <c r="AY46" s="263"/>
      <c r="AZ46" s="263"/>
      <c r="BA46" s="2"/>
      <c r="BB46" s="2"/>
      <c r="BC46" s="2"/>
      <c r="BD46" s="2"/>
      <c r="BE46" s="2"/>
    </row>
    <row r="49" spans="23:57" ht="15" customHeight="1"/>
    <row r="53" spans="23:57"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</row>
    <row r="54" spans="23:57"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</row>
    <row r="58" spans="23:57" ht="23.25"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65"/>
    </row>
    <row r="59" spans="23:57" ht="20.25">
      <c r="W59" s="264"/>
      <c r="X59" s="264"/>
      <c r="Y59" s="264"/>
      <c r="Z59" s="264"/>
      <c r="AA59" s="264"/>
      <c r="AB59" s="264"/>
      <c r="AC59" s="264"/>
      <c r="AD59" s="261"/>
      <c r="AE59" s="261"/>
      <c r="AF59" s="261"/>
      <c r="AG59" s="261"/>
      <c r="AH59" s="261"/>
      <c r="AI59" s="261"/>
      <c r="AJ59" s="1"/>
      <c r="AK59" s="1"/>
      <c r="AL59" s="264"/>
      <c r="AM59" s="264"/>
      <c r="AN59" s="264"/>
      <c r="AO59" s="264"/>
      <c r="AP59" s="264"/>
      <c r="AQ59" s="264"/>
      <c r="AR59" s="5"/>
      <c r="AS59" s="4"/>
      <c r="AT59" s="4"/>
      <c r="AU59" s="4"/>
      <c r="AV59" s="4"/>
      <c r="AW59" s="4"/>
      <c r="AX59" s="264"/>
      <c r="AY59" s="264"/>
      <c r="AZ59" s="264"/>
      <c r="BA59" s="264"/>
      <c r="BB59" s="1"/>
      <c r="BC59" s="1"/>
      <c r="BD59" s="1"/>
      <c r="BE59" s="1"/>
    </row>
    <row r="61" spans="23:57" ht="20.25">
      <c r="W61" s="261"/>
      <c r="X61" s="261"/>
      <c r="Y61" s="261"/>
      <c r="Z61" s="261"/>
      <c r="AA61" s="261"/>
      <c r="AB61" s="261"/>
      <c r="AC61" s="261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1"/>
      <c r="AO61" s="261"/>
      <c r="AP61" s="261"/>
      <c r="AQ61" s="261"/>
      <c r="AR61" s="261"/>
      <c r="AS61" s="261"/>
      <c r="AT61" s="261"/>
      <c r="AU61" s="261"/>
      <c r="AV61" s="262"/>
      <c r="AW61" s="262"/>
      <c r="AX61" s="262"/>
      <c r="AY61" s="262"/>
      <c r="AZ61" s="262"/>
      <c r="BA61" s="262"/>
      <c r="BB61" s="262"/>
      <c r="BC61" s="262"/>
      <c r="BD61" s="262"/>
      <c r="BE61" s="262"/>
    </row>
    <row r="64" spans="23:57" ht="15.75">
      <c r="W64" s="263"/>
      <c r="X64" s="263"/>
      <c r="Y64" s="263"/>
      <c r="Z64" s="263"/>
      <c r="AA64" s="263"/>
      <c r="AB64" s="263"/>
      <c r="AC64" s="2"/>
      <c r="AD64" s="263"/>
      <c r="AE64" s="263"/>
      <c r="AF64" s="2"/>
      <c r="AG64" s="2"/>
      <c r="AH64" s="2"/>
      <c r="AI64" s="263"/>
      <c r="AJ64" s="263"/>
      <c r="AK64" s="263"/>
      <c r="AL64" s="263"/>
      <c r="AM64" s="263"/>
      <c r="AN64" s="263"/>
      <c r="AO64" s="2"/>
      <c r="AP64" s="2"/>
      <c r="AQ64" s="2"/>
      <c r="AR64" s="2"/>
      <c r="AS64" s="2"/>
      <c r="AT64" s="2"/>
      <c r="AU64" s="263"/>
      <c r="AV64" s="263"/>
      <c r="AW64" s="263"/>
      <c r="AX64" s="263"/>
      <c r="AY64" s="263"/>
      <c r="AZ64" s="263"/>
      <c r="BA64" s="2"/>
      <c r="BB64" s="2"/>
      <c r="BC64" s="2"/>
      <c r="BD64" s="2"/>
      <c r="BE64" s="2"/>
    </row>
    <row r="67" spans="23:57" ht="15" customHeight="1"/>
    <row r="71" spans="23:57"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64"/>
    </row>
    <row r="72" spans="23:57">
      <c r="W72" s="264"/>
      <c r="X72" s="264"/>
      <c r="Y72" s="264"/>
      <c r="Z72" s="264"/>
      <c r="AA72" s="264"/>
      <c r="AB72" s="264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</row>
    <row r="76" spans="23:57" ht="23.25"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  <c r="AQ76" s="265"/>
      <c r="AR76" s="265"/>
      <c r="AS76" s="265"/>
      <c r="AT76" s="265"/>
      <c r="AU76" s="265"/>
      <c r="AV76" s="265"/>
      <c r="AW76" s="265"/>
      <c r="AX76" s="265"/>
      <c r="AY76" s="265"/>
      <c r="AZ76" s="265"/>
      <c r="BA76" s="265"/>
      <c r="BB76" s="265"/>
      <c r="BC76" s="265"/>
      <c r="BD76" s="265"/>
      <c r="BE76" s="265"/>
    </row>
    <row r="78" spans="23:57" ht="23.25"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</row>
    <row r="79" spans="23:57" ht="20.25">
      <c r="W79" s="264"/>
      <c r="X79" s="264"/>
      <c r="Y79" s="264"/>
      <c r="Z79" s="264"/>
      <c r="AA79" s="264"/>
      <c r="AB79" s="264"/>
      <c r="AC79" s="264"/>
      <c r="AD79" s="261"/>
      <c r="AE79" s="261"/>
      <c r="AF79" s="261"/>
      <c r="AG79" s="261"/>
      <c r="AH79" s="261"/>
      <c r="AI79" s="261"/>
      <c r="AJ79" s="1"/>
      <c r="AK79" s="1"/>
      <c r="AL79" s="264"/>
      <c r="AM79" s="264"/>
      <c r="AN79" s="264"/>
      <c r="AO79" s="264"/>
      <c r="AP79" s="264"/>
      <c r="AQ79" s="264"/>
      <c r="AR79" s="5"/>
      <c r="AS79" s="4"/>
      <c r="AT79" s="4"/>
      <c r="AU79" s="4"/>
      <c r="AV79" s="4"/>
      <c r="AW79" s="4"/>
      <c r="AX79" s="264"/>
      <c r="AY79" s="264"/>
      <c r="AZ79" s="264"/>
      <c r="BA79" s="264"/>
      <c r="BB79" s="1"/>
      <c r="BC79" s="1"/>
      <c r="BD79" s="1"/>
      <c r="BE79" s="1"/>
    </row>
    <row r="81" spans="23:57" ht="20.25">
      <c r="W81" s="261"/>
      <c r="X81" s="261"/>
      <c r="Y81" s="261"/>
      <c r="Z81" s="261"/>
      <c r="AA81" s="261"/>
      <c r="AB81" s="261"/>
      <c r="AC81" s="261"/>
      <c r="AD81" s="262"/>
      <c r="AE81" s="262"/>
      <c r="AF81" s="262"/>
      <c r="AG81" s="262"/>
      <c r="AH81" s="262"/>
      <c r="AI81" s="262"/>
      <c r="AJ81" s="262"/>
      <c r="AK81" s="262"/>
      <c r="AL81" s="262"/>
      <c r="AM81" s="262"/>
      <c r="AN81" s="1"/>
      <c r="AO81" s="261"/>
      <c r="AP81" s="261"/>
      <c r="AQ81" s="261"/>
      <c r="AR81" s="261"/>
      <c r="AS81" s="261"/>
      <c r="AT81" s="261"/>
      <c r="AU81" s="261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</row>
    <row r="84" spans="23:57" ht="15.75">
      <c r="W84" s="263"/>
      <c r="X84" s="263"/>
      <c r="Y84" s="263"/>
      <c r="Z84" s="263"/>
      <c r="AA84" s="263"/>
      <c r="AB84" s="263"/>
      <c r="AC84" s="2"/>
      <c r="AD84" s="263"/>
      <c r="AE84" s="263"/>
      <c r="AF84" s="2"/>
      <c r="AG84" s="2"/>
      <c r="AH84" s="2"/>
      <c r="AI84" s="263"/>
      <c r="AJ84" s="263"/>
      <c r="AK84" s="263"/>
      <c r="AL84" s="263"/>
      <c r="AM84" s="263"/>
      <c r="AN84" s="263"/>
      <c r="AO84" s="2"/>
      <c r="AP84" s="2"/>
      <c r="AQ84" s="2"/>
      <c r="AR84" s="2"/>
      <c r="AS84" s="2"/>
      <c r="AT84" s="2"/>
      <c r="AU84" s="263"/>
      <c r="AV84" s="263"/>
      <c r="AW84" s="263"/>
      <c r="AX84" s="263"/>
      <c r="AY84" s="263"/>
      <c r="AZ84" s="263"/>
      <c r="BA84" s="2"/>
      <c r="BB84" s="2"/>
      <c r="BC84" s="2"/>
      <c r="BD84" s="2"/>
      <c r="BE84" s="2"/>
    </row>
    <row r="91" spans="23:57">
      <c r="W91" s="264"/>
      <c r="X91" s="264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  <c r="AP91" s="264"/>
      <c r="AQ91" s="264"/>
      <c r="AR91" s="264"/>
      <c r="AS91" s="264"/>
      <c r="AT91" s="264"/>
      <c r="AU91" s="264"/>
      <c r="AV91" s="264"/>
      <c r="AW91" s="264"/>
      <c r="AX91" s="264"/>
      <c r="AY91" s="264"/>
      <c r="AZ91" s="264"/>
      <c r="BA91" s="264"/>
      <c r="BB91" s="264"/>
      <c r="BC91" s="264"/>
      <c r="BD91" s="264"/>
      <c r="BE91" s="264"/>
    </row>
    <row r="92" spans="23:57"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4"/>
      <c r="AO92" s="264"/>
      <c r="AP92" s="264"/>
      <c r="AQ92" s="264"/>
      <c r="AR92" s="264"/>
      <c r="AS92" s="264"/>
      <c r="AT92" s="264"/>
      <c r="AU92" s="264"/>
      <c r="AV92" s="264"/>
      <c r="AW92" s="264"/>
      <c r="AX92" s="264"/>
      <c r="AY92" s="264"/>
      <c r="AZ92" s="264"/>
      <c r="BA92" s="264"/>
      <c r="BB92" s="264"/>
      <c r="BC92" s="264"/>
      <c r="BD92" s="264"/>
      <c r="BE92" s="264"/>
    </row>
  </sheetData>
  <mergeCells count="232"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G21:G22"/>
    <mergeCell ref="Q21:Q22"/>
    <mergeCell ref="O9:O10"/>
    <mergeCell ref="J21:J22"/>
    <mergeCell ref="O13:O14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D17:D18"/>
    <mergeCell ref="F19:F20"/>
    <mergeCell ref="G15:G16"/>
    <mergeCell ref="H15:H16"/>
    <mergeCell ref="D11:D12"/>
    <mergeCell ref="U11:U12"/>
    <mergeCell ref="U15:U16"/>
    <mergeCell ref="U13:U14"/>
    <mergeCell ref="E21:E22"/>
    <mergeCell ref="H21:H22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I11:I12"/>
    <mergeCell ref="E11:E12"/>
    <mergeCell ref="F11:H14"/>
    <mergeCell ref="I13:I14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P9:P10"/>
    <mergeCell ref="Q9:Q10"/>
    <mergeCell ref="K11:K12"/>
    <mergeCell ref="O11:O12"/>
    <mergeCell ref="P11:P12"/>
    <mergeCell ref="Q11:Q12"/>
    <mergeCell ref="J11:J12"/>
    <mergeCell ref="P15:P16"/>
    <mergeCell ref="Q13:Q14"/>
    <mergeCell ref="G7:G8"/>
    <mergeCell ref="F9:F10"/>
    <mergeCell ref="G9:G10"/>
    <mergeCell ref="H7:H8"/>
    <mergeCell ref="H9:H10"/>
    <mergeCell ref="K7:K8"/>
    <mergeCell ref="I7:I8"/>
    <mergeCell ref="J7:J8"/>
    <mergeCell ref="J9:J10"/>
    <mergeCell ref="K9:K10"/>
    <mergeCell ref="A23:A26"/>
    <mergeCell ref="B23:B26"/>
    <mergeCell ref="C23:C24"/>
    <mergeCell ref="D23:D24"/>
    <mergeCell ref="E23:E24"/>
    <mergeCell ref="F23:F24"/>
    <mergeCell ref="G23:G24"/>
    <mergeCell ref="H23:H24"/>
    <mergeCell ref="A11:A14"/>
    <mergeCell ref="A15:A18"/>
    <mergeCell ref="A19:A22"/>
    <mergeCell ref="C21:C22"/>
    <mergeCell ref="C13:C14"/>
    <mergeCell ref="C17:C18"/>
    <mergeCell ref="B11:B14"/>
    <mergeCell ref="B15:B18"/>
    <mergeCell ref="B19:B22"/>
    <mergeCell ref="C19:C20"/>
    <mergeCell ref="C15:C16"/>
    <mergeCell ref="C11:C12"/>
    <mergeCell ref="D13:D14"/>
    <mergeCell ref="E13:E14"/>
    <mergeCell ref="D21:D22"/>
    <mergeCell ref="F21:F22"/>
    <mergeCell ref="U23:U24"/>
    <mergeCell ref="U25:U26"/>
    <mergeCell ref="J23:J24"/>
    <mergeCell ref="K23:K24"/>
    <mergeCell ref="C25:C26"/>
    <mergeCell ref="E25:E26"/>
    <mergeCell ref="F25:F26"/>
    <mergeCell ref="G25:G26"/>
    <mergeCell ref="H25:H26"/>
    <mergeCell ref="I25:I26"/>
    <mergeCell ref="J25:J26"/>
    <mergeCell ref="K25:K26"/>
    <mergeCell ref="I23:I24"/>
    <mergeCell ref="D25:D26"/>
    <mergeCell ref="O23:Q26"/>
    <mergeCell ref="R23:R24"/>
    <mergeCell ref="S23:S24"/>
    <mergeCell ref="T23:T24"/>
    <mergeCell ref="R25:R26"/>
    <mergeCell ref="S25:S26"/>
    <mergeCell ref="T25:T26"/>
    <mergeCell ref="A2:U3"/>
    <mergeCell ref="C4:U4"/>
    <mergeCell ref="R5:T5"/>
    <mergeCell ref="R6:T6"/>
    <mergeCell ref="R7:R8"/>
    <mergeCell ref="S7:S8"/>
    <mergeCell ref="T7:T8"/>
    <mergeCell ref="R9:R10"/>
    <mergeCell ref="S9:S10"/>
    <mergeCell ref="T9:T10"/>
    <mergeCell ref="A4:B6"/>
    <mergeCell ref="A7:A10"/>
    <mergeCell ref="B7:B10"/>
    <mergeCell ref="I9:I10"/>
    <mergeCell ref="O7:O8"/>
    <mergeCell ref="P7:P8"/>
    <mergeCell ref="C5:E6"/>
    <mergeCell ref="F5:H6"/>
    <mergeCell ref="I5:K6"/>
    <mergeCell ref="U9:U10"/>
    <mergeCell ref="U7:U8"/>
    <mergeCell ref="L5:N6"/>
    <mergeCell ref="C7:E10"/>
    <mergeCell ref="F7:F8"/>
    <mergeCell ref="R11:R12"/>
    <mergeCell ref="S11:S12"/>
    <mergeCell ref="T11:T12"/>
    <mergeCell ref="R13:R14"/>
    <mergeCell ref="S13:S14"/>
    <mergeCell ref="T13:T14"/>
    <mergeCell ref="R15:R16"/>
    <mergeCell ref="S15:S16"/>
    <mergeCell ref="T15:T16"/>
    <mergeCell ref="R17:R18"/>
    <mergeCell ref="S17:S18"/>
    <mergeCell ref="T17:T18"/>
    <mergeCell ref="R19:R20"/>
    <mergeCell ref="S19:S20"/>
    <mergeCell ref="T19:T20"/>
    <mergeCell ref="U19:U20"/>
    <mergeCell ref="R21:R22"/>
    <mergeCell ref="S21:S22"/>
    <mergeCell ref="T21:T22"/>
    <mergeCell ref="U21:U22"/>
    <mergeCell ref="U17:U18"/>
    <mergeCell ref="E27:Q28"/>
    <mergeCell ref="A29:A30"/>
    <mergeCell ref="B29:C30"/>
    <mergeCell ref="E29:Q30"/>
    <mergeCell ref="S37:T37"/>
    <mergeCell ref="W37:BE37"/>
    <mergeCell ref="W39:BE40"/>
    <mergeCell ref="A35:A36"/>
    <mergeCell ref="D27:D28"/>
    <mergeCell ref="D29:D30"/>
    <mergeCell ref="D31:D32"/>
    <mergeCell ref="D33:D34"/>
    <mergeCell ref="E35:Q36"/>
    <mergeCell ref="D35:D36"/>
    <mergeCell ref="E31:Q32"/>
    <mergeCell ref="E33:Q34"/>
    <mergeCell ref="A31:A32"/>
    <mergeCell ref="A33:A34"/>
    <mergeCell ref="B31:C32"/>
    <mergeCell ref="B33:C34"/>
    <mergeCell ref="B35:C36"/>
    <mergeCell ref="A27:A28"/>
    <mergeCell ref="B27:C28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91:BE92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V96"/>
  <sheetViews>
    <sheetView showGridLines="0" topLeftCell="A16" workbookViewId="0">
      <selection activeCell="W9" sqref="W9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288" t="str">
        <f>'Nasazení do skupin'!B2</f>
        <v>43. BOTAS MČR dorostu trojice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90"/>
      <c r="P2" s="290"/>
      <c r="Q2" s="290"/>
      <c r="R2" s="289"/>
      <c r="S2" s="289"/>
      <c r="T2" s="289"/>
      <c r="U2" s="291"/>
    </row>
    <row r="3" spans="1:21" ht="15" customHeight="1" thickBot="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4"/>
    </row>
    <row r="4" spans="1:21" ht="32.25" customHeight="1" thickBot="1">
      <c r="A4" s="304" t="s">
        <v>8</v>
      </c>
      <c r="B4" s="305"/>
      <c r="C4" s="295" t="str">
        <f>'Nasazení do skupin'!B3</f>
        <v>Rychnovek 6.7.2017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</row>
    <row r="5" spans="1:21" ht="14.45" customHeight="1">
      <c r="A5" s="306"/>
      <c r="B5" s="307"/>
      <c r="C5" s="289">
        <v>1</v>
      </c>
      <c r="D5" s="289"/>
      <c r="E5" s="291"/>
      <c r="F5" s="288">
        <v>2</v>
      </c>
      <c r="G5" s="289"/>
      <c r="H5" s="291"/>
      <c r="I5" s="288">
        <v>3</v>
      </c>
      <c r="J5" s="289"/>
      <c r="K5" s="291"/>
      <c r="L5" s="288">
        <v>4</v>
      </c>
      <c r="M5" s="289"/>
      <c r="N5" s="291"/>
      <c r="O5" s="288">
        <v>5</v>
      </c>
      <c r="P5" s="289"/>
      <c r="Q5" s="291"/>
      <c r="R5" s="298" t="s">
        <v>1</v>
      </c>
      <c r="S5" s="299"/>
      <c r="T5" s="300"/>
      <c r="U5" s="220" t="s">
        <v>2</v>
      </c>
    </row>
    <row r="6" spans="1:21" ht="15" customHeight="1" thickBot="1">
      <c r="A6" s="308"/>
      <c r="B6" s="309"/>
      <c r="C6" s="322"/>
      <c r="D6" s="322"/>
      <c r="E6" s="323"/>
      <c r="F6" s="292"/>
      <c r="G6" s="293"/>
      <c r="H6" s="294"/>
      <c r="I6" s="292"/>
      <c r="J6" s="293"/>
      <c r="K6" s="294"/>
      <c r="L6" s="292"/>
      <c r="M6" s="293"/>
      <c r="N6" s="294"/>
      <c r="O6" s="292"/>
      <c r="P6" s="293"/>
      <c r="Q6" s="294"/>
      <c r="R6" s="301" t="s">
        <v>3</v>
      </c>
      <c r="S6" s="302"/>
      <c r="T6" s="303"/>
      <c r="U6" s="221" t="s">
        <v>4</v>
      </c>
    </row>
    <row r="7" spans="1:21" ht="15" customHeight="1">
      <c r="A7" s="310">
        <v>1</v>
      </c>
      <c r="B7" s="313" t="str">
        <f>'Nasazení do skupin'!B5</f>
        <v>TJ Sokol I Prostějov</v>
      </c>
      <c r="C7" s="324"/>
      <c r="D7" s="325"/>
      <c r="E7" s="326"/>
      <c r="F7" s="393">
        <f>O33</f>
        <v>2</v>
      </c>
      <c r="G7" s="395" t="s">
        <v>5</v>
      </c>
      <c r="H7" s="397">
        <f>Q33</f>
        <v>1</v>
      </c>
      <c r="I7" s="393">
        <f>O43</f>
        <v>2</v>
      </c>
      <c r="J7" s="395" t="s">
        <v>5</v>
      </c>
      <c r="K7" s="397">
        <f>Q43</f>
        <v>0</v>
      </c>
      <c r="L7" s="393">
        <f>E19</f>
        <v>2</v>
      </c>
      <c r="M7" s="395" t="s">
        <v>5</v>
      </c>
      <c r="N7" s="397">
        <f>C19</f>
        <v>0</v>
      </c>
      <c r="O7" s="393">
        <f>E23</f>
        <v>2</v>
      </c>
      <c r="P7" s="395" t="s">
        <v>5</v>
      </c>
      <c r="Q7" s="397">
        <f>C23</f>
        <v>0</v>
      </c>
      <c r="R7" s="383">
        <f>F7+I7+L7+O7</f>
        <v>8</v>
      </c>
      <c r="S7" s="399" t="s">
        <v>5</v>
      </c>
      <c r="T7" s="401">
        <f>H7+K7+N7+Q7</f>
        <v>1</v>
      </c>
      <c r="U7" s="411">
        <v>8</v>
      </c>
    </row>
    <row r="8" spans="1:21" ht="15.75" customHeight="1" thickBot="1">
      <c r="A8" s="311"/>
      <c r="B8" s="314"/>
      <c r="C8" s="327"/>
      <c r="D8" s="328"/>
      <c r="E8" s="329"/>
      <c r="F8" s="394"/>
      <c r="G8" s="396"/>
      <c r="H8" s="398"/>
      <c r="I8" s="394"/>
      <c r="J8" s="396"/>
      <c r="K8" s="398"/>
      <c r="L8" s="394"/>
      <c r="M8" s="396"/>
      <c r="N8" s="398"/>
      <c r="O8" s="394"/>
      <c r="P8" s="396"/>
      <c r="Q8" s="398"/>
      <c r="R8" s="384"/>
      <c r="S8" s="400"/>
      <c r="T8" s="402"/>
      <c r="U8" s="412"/>
    </row>
    <row r="9" spans="1:21" ht="15" customHeight="1">
      <c r="A9" s="311"/>
      <c r="B9" s="314"/>
      <c r="C9" s="327"/>
      <c r="D9" s="328"/>
      <c r="E9" s="329"/>
      <c r="F9" s="387">
        <f>O34</f>
        <v>26</v>
      </c>
      <c r="G9" s="389" t="s">
        <v>5</v>
      </c>
      <c r="H9" s="391">
        <f>Q34</f>
        <v>26</v>
      </c>
      <c r="I9" s="387">
        <f>O44</f>
        <v>20</v>
      </c>
      <c r="J9" s="389" t="s">
        <v>5</v>
      </c>
      <c r="K9" s="391">
        <f>Q44</f>
        <v>10</v>
      </c>
      <c r="L9" s="387">
        <f>E21</f>
        <v>20</v>
      </c>
      <c r="M9" s="389" t="s">
        <v>5</v>
      </c>
      <c r="N9" s="391">
        <f>C21</f>
        <v>16</v>
      </c>
      <c r="O9" s="387">
        <f>E25</f>
        <v>20</v>
      </c>
      <c r="P9" s="389" t="s">
        <v>5</v>
      </c>
      <c r="Q9" s="391">
        <f>C25</f>
        <v>7</v>
      </c>
      <c r="R9" s="385">
        <f>F9+I9+L9+O9</f>
        <v>86</v>
      </c>
      <c r="S9" s="403" t="s">
        <v>5</v>
      </c>
      <c r="T9" s="405">
        <f>H9+K9+N9+Q9</f>
        <v>59</v>
      </c>
      <c r="U9" s="413" t="s">
        <v>37</v>
      </c>
    </row>
    <row r="10" spans="1:21" ht="15.75" customHeight="1" thickBot="1">
      <c r="A10" s="312"/>
      <c r="B10" s="315"/>
      <c r="C10" s="330"/>
      <c r="D10" s="331"/>
      <c r="E10" s="332"/>
      <c r="F10" s="387"/>
      <c r="G10" s="389"/>
      <c r="H10" s="391"/>
      <c r="I10" s="388"/>
      <c r="J10" s="390"/>
      <c r="K10" s="392"/>
      <c r="L10" s="388"/>
      <c r="M10" s="390"/>
      <c r="N10" s="392"/>
      <c r="O10" s="388"/>
      <c r="P10" s="390"/>
      <c r="Q10" s="392"/>
      <c r="R10" s="386"/>
      <c r="S10" s="404"/>
      <c r="T10" s="406"/>
      <c r="U10" s="414"/>
    </row>
    <row r="11" spans="1:21" ht="15" customHeight="1">
      <c r="A11" s="310">
        <v>2</v>
      </c>
      <c r="B11" s="313" t="str">
        <f>'Nasazení do skupin'!B6</f>
        <v xml:space="preserve">Městský nohejbalový klub Modřice, z.s. </v>
      </c>
      <c r="C11" s="393">
        <f>H7</f>
        <v>1</v>
      </c>
      <c r="D11" s="395" t="s">
        <v>5</v>
      </c>
      <c r="E11" s="395">
        <f>F7</f>
        <v>2</v>
      </c>
      <c r="F11" s="367" t="s">
        <v>34</v>
      </c>
      <c r="G11" s="368"/>
      <c r="H11" s="369"/>
      <c r="I11" s="395">
        <f>O39</f>
        <v>2</v>
      </c>
      <c r="J11" s="395" t="s">
        <v>5</v>
      </c>
      <c r="K11" s="397">
        <f>Q39</f>
        <v>0</v>
      </c>
      <c r="L11" s="393">
        <f>H19</f>
        <v>2</v>
      </c>
      <c r="M11" s="395" t="s">
        <v>5</v>
      </c>
      <c r="N11" s="397">
        <f>F19</f>
        <v>0</v>
      </c>
      <c r="O11" s="393">
        <f>O29</f>
        <v>2</v>
      </c>
      <c r="P11" s="395" t="s">
        <v>5</v>
      </c>
      <c r="Q11" s="397">
        <f>Q29</f>
        <v>0</v>
      </c>
      <c r="R11" s="383">
        <f>C11+I11+L11+O11</f>
        <v>7</v>
      </c>
      <c r="S11" s="399" t="s">
        <v>5</v>
      </c>
      <c r="T11" s="401">
        <f>E11+K11+N11+Q11</f>
        <v>2</v>
      </c>
      <c r="U11" s="411">
        <v>6</v>
      </c>
    </row>
    <row r="12" spans="1:21" ht="15.75" customHeight="1" thickBot="1">
      <c r="A12" s="311"/>
      <c r="B12" s="314"/>
      <c r="C12" s="394"/>
      <c r="D12" s="396"/>
      <c r="E12" s="396"/>
      <c r="F12" s="370"/>
      <c r="G12" s="371"/>
      <c r="H12" s="372"/>
      <c r="I12" s="396"/>
      <c r="J12" s="396"/>
      <c r="K12" s="398"/>
      <c r="L12" s="394"/>
      <c r="M12" s="396"/>
      <c r="N12" s="398"/>
      <c r="O12" s="394"/>
      <c r="P12" s="396"/>
      <c r="Q12" s="398"/>
      <c r="R12" s="384"/>
      <c r="S12" s="400"/>
      <c r="T12" s="402"/>
      <c r="U12" s="412"/>
    </row>
    <row r="13" spans="1:21" ht="15" customHeight="1">
      <c r="A13" s="311"/>
      <c r="B13" s="314"/>
      <c r="C13" s="387">
        <f>H9</f>
        <v>26</v>
      </c>
      <c r="D13" s="389" t="s">
        <v>5</v>
      </c>
      <c r="E13" s="389">
        <f>F9</f>
        <v>26</v>
      </c>
      <c r="F13" s="370"/>
      <c r="G13" s="371"/>
      <c r="H13" s="372"/>
      <c r="I13" s="389">
        <f>O40</f>
        <v>20</v>
      </c>
      <c r="J13" s="389" t="s">
        <v>5</v>
      </c>
      <c r="K13" s="391">
        <f>Q40</f>
        <v>10</v>
      </c>
      <c r="L13" s="387">
        <f>H21</f>
        <v>20</v>
      </c>
      <c r="M13" s="389" t="s">
        <v>5</v>
      </c>
      <c r="N13" s="391">
        <f>F21</f>
        <v>15</v>
      </c>
      <c r="O13" s="387">
        <f>O30</f>
        <v>20</v>
      </c>
      <c r="P13" s="389" t="s">
        <v>5</v>
      </c>
      <c r="Q13" s="391">
        <f>Q30</f>
        <v>7</v>
      </c>
      <c r="R13" s="385">
        <f>C13+I13+L13+O13</f>
        <v>86</v>
      </c>
      <c r="S13" s="403" t="s">
        <v>5</v>
      </c>
      <c r="T13" s="405">
        <f>E13+K13+N13+Q13</f>
        <v>58</v>
      </c>
      <c r="U13" s="413" t="s">
        <v>38</v>
      </c>
    </row>
    <row r="14" spans="1:21" ht="15.75" customHeight="1" thickBot="1">
      <c r="A14" s="312"/>
      <c r="B14" s="315"/>
      <c r="C14" s="388"/>
      <c r="D14" s="390"/>
      <c r="E14" s="390"/>
      <c r="F14" s="373"/>
      <c r="G14" s="374"/>
      <c r="H14" s="375"/>
      <c r="I14" s="389"/>
      <c r="J14" s="389"/>
      <c r="K14" s="391"/>
      <c r="L14" s="388"/>
      <c r="M14" s="390"/>
      <c r="N14" s="392"/>
      <c r="O14" s="388"/>
      <c r="P14" s="390"/>
      <c r="Q14" s="392"/>
      <c r="R14" s="386"/>
      <c r="S14" s="404"/>
      <c r="T14" s="406"/>
      <c r="U14" s="414"/>
    </row>
    <row r="15" spans="1:21" ht="15" customHeight="1">
      <c r="A15" s="310">
        <v>3</v>
      </c>
      <c r="B15" s="313" t="str">
        <f>'Nasazení do skupin'!B7</f>
        <v>TJ. SOKOL Holice "B"</v>
      </c>
      <c r="C15" s="393">
        <f>K7</f>
        <v>0</v>
      </c>
      <c r="D15" s="395" t="s">
        <v>5</v>
      </c>
      <c r="E15" s="397">
        <f>I7</f>
        <v>2</v>
      </c>
      <c r="F15" s="420">
        <f>K11</f>
        <v>0</v>
      </c>
      <c r="G15" s="419" t="s">
        <v>5</v>
      </c>
      <c r="H15" s="419">
        <f>I11</f>
        <v>2</v>
      </c>
      <c r="I15" s="357"/>
      <c r="J15" s="358"/>
      <c r="K15" s="359"/>
      <c r="L15" s="415">
        <f>O31</f>
        <v>1</v>
      </c>
      <c r="M15" s="415" t="s">
        <v>5</v>
      </c>
      <c r="N15" s="417">
        <f>Q31</f>
        <v>2</v>
      </c>
      <c r="O15" s="415">
        <f>K23</f>
        <v>2</v>
      </c>
      <c r="P15" s="415" t="s">
        <v>5</v>
      </c>
      <c r="Q15" s="417">
        <f>I23</f>
        <v>0</v>
      </c>
      <c r="R15" s="383">
        <f>C15+F15+L15+O15</f>
        <v>3</v>
      </c>
      <c r="S15" s="399" t="s">
        <v>5</v>
      </c>
      <c r="T15" s="401">
        <f>H15+E15+N15+Q15</f>
        <v>6</v>
      </c>
      <c r="U15" s="411">
        <v>2</v>
      </c>
    </row>
    <row r="16" spans="1:21" ht="15.75" customHeight="1" thickBot="1">
      <c r="A16" s="311"/>
      <c r="B16" s="314"/>
      <c r="C16" s="394"/>
      <c r="D16" s="396"/>
      <c r="E16" s="398"/>
      <c r="F16" s="394"/>
      <c r="G16" s="396"/>
      <c r="H16" s="396"/>
      <c r="I16" s="360"/>
      <c r="J16" s="361"/>
      <c r="K16" s="362"/>
      <c r="L16" s="416"/>
      <c r="M16" s="416"/>
      <c r="N16" s="418"/>
      <c r="O16" s="416"/>
      <c r="P16" s="416"/>
      <c r="Q16" s="418"/>
      <c r="R16" s="384"/>
      <c r="S16" s="400"/>
      <c r="T16" s="402"/>
      <c r="U16" s="412"/>
    </row>
    <row r="17" spans="1:22" ht="15" customHeight="1">
      <c r="A17" s="311"/>
      <c r="B17" s="314"/>
      <c r="C17" s="387">
        <f>K9</f>
        <v>10</v>
      </c>
      <c r="D17" s="389" t="s">
        <v>5</v>
      </c>
      <c r="E17" s="391">
        <f>I9</f>
        <v>20</v>
      </c>
      <c r="F17" s="387">
        <f>K13</f>
        <v>10</v>
      </c>
      <c r="G17" s="389" t="s">
        <v>5</v>
      </c>
      <c r="H17" s="389">
        <f>I13</f>
        <v>20</v>
      </c>
      <c r="I17" s="360"/>
      <c r="J17" s="361"/>
      <c r="K17" s="362"/>
      <c r="L17" s="407">
        <f>O32</f>
        <v>25</v>
      </c>
      <c r="M17" s="407" t="s">
        <v>5</v>
      </c>
      <c r="N17" s="409">
        <f>Q32</f>
        <v>29</v>
      </c>
      <c r="O17" s="407">
        <f>K25</f>
        <v>20</v>
      </c>
      <c r="P17" s="407" t="s">
        <v>5</v>
      </c>
      <c r="Q17" s="409">
        <f>I25</f>
        <v>14</v>
      </c>
      <c r="R17" s="385">
        <f>F17+C17+L17+O17</f>
        <v>65</v>
      </c>
      <c r="S17" s="403" t="s">
        <v>5</v>
      </c>
      <c r="T17" s="405">
        <f>H17+E17+N17+Q17</f>
        <v>83</v>
      </c>
      <c r="U17" s="413" t="s">
        <v>217</v>
      </c>
    </row>
    <row r="18" spans="1:22" ht="15.75" customHeight="1" thickBot="1">
      <c r="A18" s="312"/>
      <c r="B18" s="315"/>
      <c r="C18" s="388"/>
      <c r="D18" s="390"/>
      <c r="E18" s="392"/>
      <c r="F18" s="388"/>
      <c r="G18" s="390"/>
      <c r="H18" s="390"/>
      <c r="I18" s="363"/>
      <c r="J18" s="364"/>
      <c r="K18" s="365"/>
      <c r="L18" s="408"/>
      <c r="M18" s="408"/>
      <c r="N18" s="410"/>
      <c r="O18" s="408"/>
      <c r="P18" s="408"/>
      <c r="Q18" s="410"/>
      <c r="R18" s="386"/>
      <c r="S18" s="404"/>
      <c r="T18" s="406"/>
      <c r="U18" s="414"/>
    </row>
    <row r="19" spans="1:22" ht="15" customHeight="1">
      <c r="A19" s="310">
        <v>4</v>
      </c>
      <c r="B19" s="313" t="str">
        <f>'Nasazení do skupin'!B8</f>
        <v>TJ Dynamo České Budějovice "C"</v>
      </c>
      <c r="C19" s="393">
        <f>O37</f>
        <v>0</v>
      </c>
      <c r="D19" s="395" t="s">
        <v>5</v>
      </c>
      <c r="E19" s="397">
        <f>Q37</f>
        <v>2</v>
      </c>
      <c r="F19" s="393">
        <f>O45</f>
        <v>0</v>
      </c>
      <c r="G19" s="395" t="s">
        <v>5</v>
      </c>
      <c r="H19" s="397">
        <f>Q45</f>
        <v>2</v>
      </c>
      <c r="I19" s="420">
        <f>N15</f>
        <v>2</v>
      </c>
      <c r="J19" s="419" t="s">
        <v>5</v>
      </c>
      <c r="K19" s="419">
        <f>L15</f>
        <v>1</v>
      </c>
      <c r="L19" s="339">
        <v>2017</v>
      </c>
      <c r="M19" s="340"/>
      <c r="N19" s="341"/>
      <c r="O19" s="415">
        <f>N23</f>
        <v>2</v>
      </c>
      <c r="P19" s="415" t="s">
        <v>5</v>
      </c>
      <c r="Q19" s="417">
        <f>L23</f>
        <v>0</v>
      </c>
      <c r="R19" s="383">
        <f>F19+I19+C19+O19</f>
        <v>4</v>
      </c>
      <c r="S19" s="399" t="s">
        <v>5</v>
      </c>
      <c r="T19" s="401">
        <f>H19+K19+E19+Q19</f>
        <v>5</v>
      </c>
      <c r="U19" s="411">
        <v>4</v>
      </c>
    </row>
    <row r="20" spans="1:22" ht="15.75" customHeight="1" thickBot="1">
      <c r="A20" s="311"/>
      <c r="B20" s="314"/>
      <c r="C20" s="394"/>
      <c r="D20" s="396"/>
      <c r="E20" s="398"/>
      <c r="F20" s="394"/>
      <c r="G20" s="396"/>
      <c r="H20" s="398"/>
      <c r="I20" s="394"/>
      <c r="J20" s="396"/>
      <c r="K20" s="396"/>
      <c r="L20" s="342"/>
      <c r="M20" s="343"/>
      <c r="N20" s="344"/>
      <c r="O20" s="416"/>
      <c r="P20" s="416"/>
      <c r="Q20" s="418"/>
      <c r="R20" s="384"/>
      <c r="S20" s="400"/>
      <c r="T20" s="402"/>
      <c r="U20" s="412"/>
    </row>
    <row r="21" spans="1:22" ht="15" customHeight="1">
      <c r="A21" s="311"/>
      <c r="B21" s="314"/>
      <c r="C21" s="387">
        <f>O38</f>
        <v>16</v>
      </c>
      <c r="D21" s="389" t="s">
        <v>5</v>
      </c>
      <c r="E21" s="391">
        <f>Q38</f>
        <v>20</v>
      </c>
      <c r="F21" s="387">
        <f>O46</f>
        <v>15</v>
      </c>
      <c r="G21" s="389" t="s">
        <v>5</v>
      </c>
      <c r="H21" s="391">
        <f>Q46</f>
        <v>20</v>
      </c>
      <c r="I21" s="387">
        <f>N17</f>
        <v>29</v>
      </c>
      <c r="J21" s="389" t="s">
        <v>5</v>
      </c>
      <c r="K21" s="389">
        <f>L17</f>
        <v>25</v>
      </c>
      <c r="L21" s="342"/>
      <c r="M21" s="343"/>
      <c r="N21" s="344"/>
      <c r="O21" s="407">
        <f>N25</f>
        <v>20</v>
      </c>
      <c r="P21" s="407" t="s">
        <v>5</v>
      </c>
      <c r="Q21" s="409">
        <f>L25</f>
        <v>12</v>
      </c>
      <c r="R21" s="385">
        <f>F21+I21+C21+O21</f>
        <v>80</v>
      </c>
      <c r="S21" s="403" t="s">
        <v>5</v>
      </c>
      <c r="T21" s="405">
        <f>H21+K21+E21+Q21</f>
        <v>77</v>
      </c>
      <c r="U21" s="413" t="s">
        <v>39</v>
      </c>
    </row>
    <row r="22" spans="1:22" ht="15.75" customHeight="1" thickBot="1">
      <c r="A22" s="312"/>
      <c r="B22" s="315"/>
      <c r="C22" s="388"/>
      <c r="D22" s="390"/>
      <c r="E22" s="392"/>
      <c r="F22" s="388"/>
      <c r="G22" s="390"/>
      <c r="H22" s="392"/>
      <c r="I22" s="388"/>
      <c r="J22" s="390"/>
      <c r="K22" s="390"/>
      <c r="L22" s="345"/>
      <c r="M22" s="346"/>
      <c r="N22" s="347"/>
      <c r="O22" s="408"/>
      <c r="P22" s="408"/>
      <c r="Q22" s="410"/>
      <c r="R22" s="386"/>
      <c r="S22" s="404"/>
      <c r="T22" s="406"/>
      <c r="U22" s="414"/>
    </row>
    <row r="23" spans="1:22" ht="15.75" customHeight="1">
      <c r="A23" s="310">
        <v>5</v>
      </c>
      <c r="B23" s="313" t="str">
        <f>'Nasazení do skupin'!B9</f>
        <v>TJ Sokol Zbečník "B"</v>
      </c>
      <c r="C23" s="393">
        <f>O47</f>
        <v>0</v>
      </c>
      <c r="D23" s="395" t="s">
        <v>5</v>
      </c>
      <c r="E23" s="397">
        <f>Q47</f>
        <v>2</v>
      </c>
      <c r="F23" s="393">
        <f>Q11</f>
        <v>0</v>
      </c>
      <c r="G23" s="395" t="s">
        <v>5</v>
      </c>
      <c r="H23" s="397">
        <f>O11</f>
        <v>2</v>
      </c>
      <c r="I23" s="393">
        <f>O35</f>
        <v>0</v>
      </c>
      <c r="J23" s="395" t="s">
        <v>5</v>
      </c>
      <c r="K23" s="397">
        <f>Q35</f>
        <v>2</v>
      </c>
      <c r="L23" s="393">
        <f>O41</f>
        <v>0</v>
      </c>
      <c r="M23" s="395" t="s">
        <v>5</v>
      </c>
      <c r="N23" s="397">
        <f>Q41</f>
        <v>2</v>
      </c>
      <c r="O23" s="339"/>
      <c r="P23" s="340"/>
      <c r="Q23" s="341"/>
      <c r="R23" s="383">
        <f>F23+I23+L23+C23</f>
        <v>0</v>
      </c>
      <c r="S23" s="399" t="s">
        <v>5</v>
      </c>
      <c r="T23" s="401">
        <f>H23+K23+N23+E23</f>
        <v>8</v>
      </c>
      <c r="U23" s="411">
        <v>0</v>
      </c>
    </row>
    <row r="24" spans="1:22" ht="15.75" customHeight="1" thickBot="1">
      <c r="A24" s="311"/>
      <c r="B24" s="314"/>
      <c r="C24" s="394"/>
      <c r="D24" s="396"/>
      <c r="E24" s="398"/>
      <c r="F24" s="394"/>
      <c r="G24" s="396"/>
      <c r="H24" s="398"/>
      <c r="I24" s="394"/>
      <c r="J24" s="396"/>
      <c r="K24" s="398"/>
      <c r="L24" s="394"/>
      <c r="M24" s="396"/>
      <c r="N24" s="398"/>
      <c r="O24" s="342"/>
      <c r="P24" s="343"/>
      <c r="Q24" s="344"/>
      <c r="R24" s="384"/>
      <c r="S24" s="400"/>
      <c r="T24" s="402"/>
      <c r="U24" s="412"/>
    </row>
    <row r="25" spans="1:22" ht="15.75" customHeight="1">
      <c r="A25" s="311"/>
      <c r="B25" s="314"/>
      <c r="C25" s="387">
        <f>O48</f>
        <v>7</v>
      </c>
      <c r="D25" s="389" t="s">
        <v>5</v>
      </c>
      <c r="E25" s="391">
        <f>Q48</f>
        <v>20</v>
      </c>
      <c r="F25" s="387">
        <f>Q13</f>
        <v>7</v>
      </c>
      <c r="G25" s="389" t="s">
        <v>5</v>
      </c>
      <c r="H25" s="391">
        <f>O13</f>
        <v>20</v>
      </c>
      <c r="I25" s="387">
        <f>O36</f>
        <v>14</v>
      </c>
      <c r="J25" s="389" t="s">
        <v>5</v>
      </c>
      <c r="K25" s="391">
        <f>Q36</f>
        <v>20</v>
      </c>
      <c r="L25" s="387">
        <f>O42</f>
        <v>12</v>
      </c>
      <c r="M25" s="389" t="s">
        <v>5</v>
      </c>
      <c r="N25" s="391">
        <f>Q42</f>
        <v>20</v>
      </c>
      <c r="O25" s="342"/>
      <c r="P25" s="343"/>
      <c r="Q25" s="344"/>
      <c r="R25" s="385">
        <f>F25+I25+L25+C25</f>
        <v>40</v>
      </c>
      <c r="S25" s="403" t="s">
        <v>5</v>
      </c>
      <c r="T25" s="405">
        <f>H25+K25+N25+E25</f>
        <v>80</v>
      </c>
      <c r="U25" s="413" t="s">
        <v>222</v>
      </c>
    </row>
    <row r="26" spans="1:22" ht="15.75" customHeight="1" thickBot="1">
      <c r="A26" s="312"/>
      <c r="B26" s="315"/>
      <c r="C26" s="388"/>
      <c r="D26" s="390"/>
      <c r="E26" s="392"/>
      <c r="F26" s="388"/>
      <c r="G26" s="390"/>
      <c r="H26" s="392"/>
      <c r="I26" s="388"/>
      <c r="J26" s="390"/>
      <c r="K26" s="392"/>
      <c r="L26" s="388"/>
      <c r="M26" s="390"/>
      <c r="N26" s="392"/>
      <c r="O26" s="345"/>
      <c r="P26" s="346"/>
      <c r="Q26" s="347"/>
      <c r="R26" s="386"/>
      <c r="S26" s="404"/>
      <c r="T26" s="406"/>
      <c r="U26" s="414"/>
    </row>
    <row r="28" spans="1:22" ht="24.95" customHeight="1">
      <c r="A28" s="376" t="s">
        <v>12</v>
      </c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8"/>
      <c r="S28" s="166"/>
      <c r="T28" s="197"/>
      <c r="U28" s="197"/>
    </row>
    <row r="29" spans="1:22" ht="15" customHeight="1">
      <c r="A29" s="379">
        <v>1</v>
      </c>
      <c r="B29" s="381" t="str">
        <f>B11</f>
        <v xml:space="preserve">Městský nohejbalový klub Modřice, z.s. </v>
      </c>
      <c r="C29" s="381"/>
      <c r="D29" s="381" t="s">
        <v>5</v>
      </c>
      <c r="E29" s="381" t="str">
        <f>B23</f>
        <v>TJ Sokol Zbečník "B"</v>
      </c>
      <c r="F29" s="381"/>
      <c r="G29" s="381"/>
      <c r="H29" s="381"/>
      <c r="I29" s="381"/>
      <c r="J29" s="381"/>
      <c r="K29" s="381"/>
      <c r="L29" s="381"/>
      <c r="M29" s="381"/>
      <c r="N29" s="381"/>
      <c r="O29" s="174">
        <v>2</v>
      </c>
      <c r="P29" s="175" t="s">
        <v>5</v>
      </c>
      <c r="Q29" s="175">
        <v>0</v>
      </c>
      <c r="R29" s="165" t="s">
        <v>11</v>
      </c>
      <c r="S29" s="164"/>
      <c r="T29" s="34"/>
      <c r="U29" s="35"/>
      <c r="V29" s="3"/>
    </row>
    <row r="30" spans="1:22" ht="15" customHeight="1">
      <c r="A30" s="380"/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176">
        <v>20</v>
      </c>
      <c r="P30" s="177" t="s">
        <v>5</v>
      </c>
      <c r="Q30" s="162">
        <v>7</v>
      </c>
      <c r="R30" s="6" t="s">
        <v>10</v>
      </c>
      <c r="S30" s="164"/>
      <c r="T30" s="32"/>
      <c r="U30" s="35"/>
      <c r="V30" s="3"/>
    </row>
    <row r="31" spans="1:22" ht="15" customHeight="1">
      <c r="A31" s="380">
        <v>2</v>
      </c>
      <c r="B31" s="382" t="str">
        <f>B15</f>
        <v>TJ. SOKOL Holice "B"</v>
      </c>
      <c r="C31" s="382"/>
      <c r="D31" s="382" t="s">
        <v>5</v>
      </c>
      <c r="E31" s="382" t="str">
        <f>B19</f>
        <v>TJ Dynamo České Budějovice "C"</v>
      </c>
      <c r="F31" s="382"/>
      <c r="G31" s="382"/>
      <c r="H31" s="382"/>
      <c r="I31" s="382"/>
      <c r="J31" s="382"/>
      <c r="K31" s="382"/>
      <c r="L31" s="382"/>
      <c r="M31" s="382"/>
      <c r="N31" s="382"/>
      <c r="O31" s="178">
        <v>1</v>
      </c>
      <c r="P31" s="177" t="s">
        <v>5</v>
      </c>
      <c r="Q31" s="177">
        <v>2</v>
      </c>
      <c r="R31" s="6" t="s">
        <v>11</v>
      </c>
      <c r="S31" s="164"/>
      <c r="T31" s="34"/>
      <c r="U31" s="35"/>
    </row>
    <row r="32" spans="1:22" ht="15" customHeight="1">
      <c r="A32" s="380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176">
        <v>25</v>
      </c>
      <c r="P32" s="177" t="s">
        <v>5</v>
      </c>
      <c r="Q32" s="162">
        <v>29</v>
      </c>
      <c r="R32" s="6" t="s">
        <v>10</v>
      </c>
      <c r="S32" s="164"/>
      <c r="T32" s="32"/>
      <c r="U32" s="35"/>
    </row>
    <row r="33" spans="1:21" ht="15" customHeight="1">
      <c r="A33" s="380">
        <v>3</v>
      </c>
      <c r="B33" s="382" t="str">
        <f>B7</f>
        <v>TJ Sokol I Prostějov</v>
      </c>
      <c r="C33" s="382"/>
      <c r="D33" s="382" t="s">
        <v>5</v>
      </c>
      <c r="E33" s="382" t="str">
        <f>B11</f>
        <v xml:space="preserve">Městský nohejbalový klub Modřice, z.s. </v>
      </c>
      <c r="F33" s="382"/>
      <c r="G33" s="382"/>
      <c r="H33" s="382"/>
      <c r="I33" s="382"/>
      <c r="J33" s="382"/>
      <c r="K33" s="382"/>
      <c r="L33" s="382"/>
      <c r="M33" s="382"/>
      <c r="N33" s="382"/>
      <c r="O33" s="178">
        <v>2</v>
      </c>
      <c r="P33" s="177" t="s">
        <v>5</v>
      </c>
      <c r="Q33" s="177">
        <v>1</v>
      </c>
      <c r="R33" s="6" t="s">
        <v>11</v>
      </c>
      <c r="S33" s="164"/>
      <c r="T33" s="34"/>
      <c r="U33" s="35"/>
    </row>
    <row r="34" spans="1:21" ht="15" customHeight="1">
      <c r="A34" s="380"/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176">
        <v>26</v>
      </c>
      <c r="P34" s="177" t="s">
        <v>5</v>
      </c>
      <c r="Q34" s="162">
        <v>26</v>
      </c>
      <c r="R34" s="6" t="s">
        <v>10</v>
      </c>
      <c r="S34" s="164"/>
      <c r="T34" s="32"/>
      <c r="U34" s="35"/>
    </row>
    <row r="35" spans="1:21" ht="15" customHeight="1">
      <c r="A35" s="380">
        <v>4</v>
      </c>
      <c r="B35" s="382" t="str">
        <f>B23</f>
        <v>TJ Sokol Zbečník "B"</v>
      </c>
      <c r="C35" s="382"/>
      <c r="D35" s="382" t="s">
        <v>5</v>
      </c>
      <c r="E35" s="382" t="str">
        <f>B15</f>
        <v>TJ. SOKOL Holice "B"</v>
      </c>
      <c r="F35" s="382"/>
      <c r="G35" s="382"/>
      <c r="H35" s="382"/>
      <c r="I35" s="382"/>
      <c r="J35" s="382"/>
      <c r="K35" s="382"/>
      <c r="L35" s="382"/>
      <c r="M35" s="382"/>
      <c r="N35" s="382"/>
      <c r="O35" s="178">
        <v>0</v>
      </c>
      <c r="P35" s="177" t="s">
        <v>5</v>
      </c>
      <c r="Q35" s="177">
        <v>2</v>
      </c>
      <c r="R35" s="6" t="s">
        <v>11</v>
      </c>
      <c r="S35" s="164"/>
      <c r="T35" s="34"/>
      <c r="U35" s="35"/>
    </row>
    <row r="36" spans="1:21" ht="15" customHeight="1">
      <c r="A36" s="380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176">
        <v>14</v>
      </c>
      <c r="P36" s="177" t="s">
        <v>5</v>
      </c>
      <c r="Q36" s="162">
        <v>20</v>
      </c>
      <c r="R36" s="6" t="s">
        <v>10</v>
      </c>
      <c r="S36" s="164"/>
      <c r="T36" s="32"/>
      <c r="U36" s="35"/>
    </row>
    <row r="37" spans="1:21" ht="15" customHeight="1">
      <c r="A37" s="380">
        <v>5</v>
      </c>
      <c r="B37" s="382" t="str">
        <f>B19</f>
        <v>TJ Dynamo České Budějovice "C"</v>
      </c>
      <c r="C37" s="382"/>
      <c r="D37" s="382" t="s">
        <v>5</v>
      </c>
      <c r="E37" s="382" t="str">
        <f>B7</f>
        <v>TJ Sokol I Prostějov</v>
      </c>
      <c r="F37" s="382"/>
      <c r="G37" s="382"/>
      <c r="H37" s="382"/>
      <c r="I37" s="382"/>
      <c r="J37" s="382"/>
      <c r="K37" s="382"/>
      <c r="L37" s="382"/>
      <c r="M37" s="382"/>
      <c r="N37" s="382"/>
      <c r="O37" s="178">
        <v>0</v>
      </c>
      <c r="P37" s="177" t="s">
        <v>5</v>
      </c>
      <c r="Q37" s="177">
        <v>2</v>
      </c>
      <c r="R37" s="6" t="s">
        <v>11</v>
      </c>
      <c r="S37" s="164"/>
      <c r="T37" s="34"/>
      <c r="U37" s="35"/>
    </row>
    <row r="38" spans="1:21" ht="15" customHeight="1">
      <c r="A38" s="380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176">
        <v>16</v>
      </c>
      <c r="P38" s="177" t="s">
        <v>5</v>
      </c>
      <c r="Q38" s="162">
        <v>20</v>
      </c>
      <c r="R38" s="6" t="s">
        <v>10</v>
      </c>
      <c r="S38" s="164"/>
      <c r="T38" s="32"/>
      <c r="U38" s="35"/>
    </row>
    <row r="39" spans="1:21" ht="15" customHeight="1">
      <c r="A39" s="380">
        <v>6</v>
      </c>
      <c r="B39" s="382" t="str">
        <f>B11</f>
        <v xml:space="preserve">Městský nohejbalový klub Modřice, z.s. </v>
      </c>
      <c r="C39" s="382"/>
      <c r="D39" s="382" t="s">
        <v>5</v>
      </c>
      <c r="E39" s="382" t="str">
        <f>B15</f>
        <v>TJ. SOKOL Holice "B"</v>
      </c>
      <c r="F39" s="382"/>
      <c r="G39" s="382"/>
      <c r="H39" s="382"/>
      <c r="I39" s="382"/>
      <c r="J39" s="382"/>
      <c r="K39" s="382"/>
      <c r="L39" s="382"/>
      <c r="M39" s="382"/>
      <c r="N39" s="382"/>
      <c r="O39" s="178">
        <v>2</v>
      </c>
      <c r="P39" s="177" t="s">
        <v>5</v>
      </c>
      <c r="Q39" s="177">
        <v>0</v>
      </c>
      <c r="R39" s="6" t="s">
        <v>11</v>
      </c>
      <c r="S39" s="164"/>
      <c r="T39" s="34"/>
      <c r="U39" s="35"/>
    </row>
    <row r="40" spans="1:21" ht="15" customHeight="1">
      <c r="A40" s="380"/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176">
        <v>20</v>
      </c>
      <c r="P40" s="177" t="s">
        <v>5</v>
      </c>
      <c r="Q40" s="162">
        <v>10</v>
      </c>
      <c r="R40" s="6" t="s">
        <v>10</v>
      </c>
      <c r="S40" s="164"/>
      <c r="T40" s="32"/>
      <c r="U40" s="35"/>
    </row>
    <row r="41" spans="1:21" ht="15.75">
      <c r="A41" s="380">
        <v>7</v>
      </c>
      <c r="B41" s="382" t="str">
        <f>B23</f>
        <v>TJ Sokol Zbečník "B"</v>
      </c>
      <c r="C41" s="382"/>
      <c r="D41" s="382" t="s">
        <v>5</v>
      </c>
      <c r="E41" s="382" t="str">
        <f>B19</f>
        <v>TJ Dynamo České Budějovice "C"</v>
      </c>
      <c r="F41" s="382"/>
      <c r="G41" s="382"/>
      <c r="H41" s="382"/>
      <c r="I41" s="382"/>
      <c r="J41" s="382"/>
      <c r="K41" s="382"/>
      <c r="L41" s="382"/>
      <c r="M41" s="382"/>
      <c r="N41" s="382"/>
      <c r="O41" s="178">
        <v>0</v>
      </c>
      <c r="P41" s="177" t="s">
        <v>5</v>
      </c>
      <c r="Q41" s="177">
        <v>2</v>
      </c>
      <c r="R41" s="6" t="s">
        <v>11</v>
      </c>
      <c r="S41" s="164"/>
      <c r="T41" s="34"/>
      <c r="U41" s="35"/>
    </row>
    <row r="42" spans="1:21" ht="15.75">
      <c r="A42" s="380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176">
        <v>12</v>
      </c>
      <c r="P42" s="177" t="s">
        <v>5</v>
      </c>
      <c r="Q42" s="162">
        <v>20</v>
      </c>
      <c r="R42" s="6" t="s">
        <v>10</v>
      </c>
      <c r="S42" s="164"/>
      <c r="T42" s="32"/>
      <c r="U42" s="35"/>
    </row>
    <row r="43" spans="1:21" ht="14.45" customHeight="1">
      <c r="A43" s="380">
        <v>8</v>
      </c>
      <c r="B43" s="382" t="str">
        <f>B7</f>
        <v>TJ Sokol I Prostějov</v>
      </c>
      <c r="C43" s="382"/>
      <c r="D43" s="382" t="s">
        <v>5</v>
      </c>
      <c r="E43" s="382" t="str">
        <f>B15</f>
        <v>TJ. SOKOL Holice "B"</v>
      </c>
      <c r="F43" s="382"/>
      <c r="G43" s="382"/>
      <c r="H43" s="382"/>
      <c r="I43" s="382"/>
      <c r="J43" s="382"/>
      <c r="K43" s="382"/>
      <c r="L43" s="382"/>
      <c r="M43" s="382"/>
      <c r="N43" s="382"/>
      <c r="O43" s="178">
        <v>2</v>
      </c>
      <c r="P43" s="177" t="s">
        <v>5</v>
      </c>
      <c r="Q43" s="177">
        <v>0</v>
      </c>
      <c r="R43" s="6" t="s">
        <v>11</v>
      </c>
      <c r="S43" s="164"/>
      <c r="T43" s="34"/>
      <c r="U43" s="35"/>
    </row>
    <row r="44" spans="1:21" ht="14.45" customHeight="1">
      <c r="A44" s="380"/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176">
        <v>20</v>
      </c>
      <c r="P44" s="177" t="s">
        <v>5</v>
      </c>
      <c r="Q44" s="162">
        <v>10</v>
      </c>
      <c r="R44" s="6" t="s">
        <v>10</v>
      </c>
      <c r="S44" s="164"/>
      <c r="T44" s="32"/>
      <c r="U44" s="35"/>
    </row>
    <row r="45" spans="1:21" ht="15.75">
      <c r="A45" s="380">
        <v>9</v>
      </c>
      <c r="B45" s="382" t="str">
        <f>B19</f>
        <v>TJ Dynamo České Budějovice "C"</v>
      </c>
      <c r="C45" s="382"/>
      <c r="D45" s="382" t="s">
        <v>5</v>
      </c>
      <c r="E45" s="382" t="str">
        <f>B11</f>
        <v xml:space="preserve">Městský nohejbalový klub Modřice, z.s. </v>
      </c>
      <c r="F45" s="382"/>
      <c r="G45" s="382"/>
      <c r="H45" s="382"/>
      <c r="I45" s="382"/>
      <c r="J45" s="382"/>
      <c r="K45" s="382"/>
      <c r="L45" s="382"/>
      <c r="M45" s="382"/>
      <c r="N45" s="382"/>
      <c r="O45" s="178">
        <v>0</v>
      </c>
      <c r="P45" s="177" t="s">
        <v>5</v>
      </c>
      <c r="Q45" s="177">
        <v>2</v>
      </c>
      <c r="R45" s="6" t="s">
        <v>11</v>
      </c>
      <c r="S45" s="164"/>
      <c r="T45" s="34"/>
      <c r="U45" s="35"/>
    </row>
    <row r="46" spans="1:21" ht="15.75">
      <c r="A46" s="380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176">
        <v>15</v>
      </c>
      <c r="P46" s="177" t="s">
        <v>5</v>
      </c>
      <c r="Q46" s="162">
        <v>20</v>
      </c>
      <c r="R46" s="6" t="s">
        <v>10</v>
      </c>
      <c r="S46" s="164"/>
      <c r="T46" s="32"/>
      <c r="U46" s="35"/>
    </row>
    <row r="47" spans="1:21" ht="15.75">
      <c r="A47" s="380">
        <v>10</v>
      </c>
      <c r="B47" s="382" t="str">
        <f>B23</f>
        <v>TJ Sokol Zbečník "B"</v>
      </c>
      <c r="C47" s="382"/>
      <c r="D47" s="382" t="s">
        <v>5</v>
      </c>
      <c r="E47" s="382" t="str">
        <f>B7</f>
        <v>TJ Sokol I Prostějov</v>
      </c>
      <c r="F47" s="382"/>
      <c r="G47" s="382"/>
      <c r="H47" s="382"/>
      <c r="I47" s="382"/>
      <c r="J47" s="382"/>
      <c r="K47" s="382"/>
      <c r="L47" s="382"/>
      <c r="M47" s="382"/>
      <c r="N47" s="382"/>
      <c r="O47" s="38">
        <v>0</v>
      </c>
      <c r="P47" s="39" t="s">
        <v>5</v>
      </c>
      <c r="Q47" s="39">
        <v>2</v>
      </c>
      <c r="R47" s="6" t="s">
        <v>11</v>
      </c>
      <c r="S47" s="164"/>
      <c r="T47" s="34"/>
      <c r="U47" s="35"/>
    </row>
    <row r="48" spans="1:21" ht="15.75">
      <c r="A48" s="380"/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7">
        <v>7</v>
      </c>
      <c r="P48" s="39" t="s">
        <v>5</v>
      </c>
      <c r="Q48" s="27">
        <v>20</v>
      </c>
      <c r="R48" s="6" t="s">
        <v>10</v>
      </c>
      <c r="S48" s="164"/>
      <c r="T48" s="32"/>
      <c r="U48" s="3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C13:C14"/>
    <mergeCell ref="D13:D14"/>
    <mergeCell ref="E13:E14"/>
    <mergeCell ref="N9:N10"/>
    <mergeCell ref="F11:H14"/>
    <mergeCell ref="F7:F8"/>
    <mergeCell ref="G7:G8"/>
    <mergeCell ref="H7:H8"/>
    <mergeCell ref="A7:A10"/>
    <mergeCell ref="B7:B10"/>
    <mergeCell ref="C7:E10"/>
    <mergeCell ref="M13:M14"/>
    <mergeCell ref="A4:B6"/>
    <mergeCell ref="C5:E6"/>
    <mergeCell ref="F5:H6"/>
    <mergeCell ref="U11:U12"/>
    <mergeCell ref="U9:U10"/>
    <mergeCell ref="A11:A14"/>
    <mergeCell ref="B11:B14"/>
    <mergeCell ref="I5:K6"/>
    <mergeCell ref="L5:N6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I13:I14"/>
    <mergeCell ref="J13:J14"/>
    <mergeCell ref="K13:K14"/>
    <mergeCell ref="L13:L14"/>
    <mergeCell ref="U13:U14"/>
    <mergeCell ref="U7:U8"/>
    <mergeCell ref="I7:I8"/>
    <mergeCell ref="J7:J8"/>
    <mergeCell ref="K7:K8"/>
    <mergeCell ref="L7:L8"/>
    <mergeCell ref="M7:M8"/>
    <mergeCell ref="N7:N8"/>
    <mergeCell ref="I11:I12"/>
    <mergeCell ref="J11:J12"/>
    <mergeCell ref="K11:K12"/>
    <mergeCell ref="L11:L12"/>
    <mergeCell ref="M11:M12"/>
    <mergeCell ref="L9:L10"/>
    <mergeCell ref="M9:M10"/>
    <mergeCell ref="A15:A18"/>
    <mergeCell ref="C15:C16"/>
    <mergeCell ref="D15:D16"/>
    <mergeCell ref="E15:E16"/>
    <mergeCell ref="F15:F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U17:U18"/>
    <mergeCell ref="M17:M18"/>
    <mergeCell ref="N17:N18"/>
    <mergeCell ref="G19:G20"/>
    <mergeCell ref="H19:H20"/>
    <mergeCell ref="I19:I20"/>
    <mergeCell ref="B15:B18"/>
    <mergeCell ref="B19:B22"/>
    <mergeCell ref="O17:O18"/>
    <mergeCell ref="P17:P18"/>
    <mergeCell ref="Q17:Q18"/>
    <mergeCell ref="O19:O20"/>
    <mergeCell ref="P19:P20"/>
    <mergeCell ref="Q19:Q20"/>
    <mergeCell ref="U19:U20"/>
    <mergeCell ref="T23:T24"/>
    <mergeCell ref="U21:U22"/>
    <mergeCell ref="R17:R18"/>
    <mergeCell ref="S17:S18"/>
    <mergeCell ref="T17:T18"/>
    <mergeCell ref="R19:R20"/>
    <mergeCell ref="B43:C44"/>
    <mergeCell ref="D43:D44"/>
    <mergeCell ref="E43:N44"/>
    <mergeCell ref="C21:C22"/>
    <mergeCell ref="D21:D22"/>
    <mergeCell ref="E21:E22"/>
    <mergeCell ref="F21:F22"/>
    <mergeCell ref="G21:G22"/>
    <mergeCell ref="E41:N42"/>
    <mergeCell ref="E35:N36"/>
    <mergeCell ref="F25:F26"/>
    <mergeCell ref="G25:G26"/>
    <mergeCell ref="B23:B26"/>
    <mergeCell ref="L23:L24"/>
    <mergeCell ref="T19:T20"/>
    <mergeCell ref="S25:S26"/>
    <mergeCell ref="T25:T26"/>
    <mergeCell ref="D33:D34"/>
    <mergeCell ref="E33:N34"/>
    <mergeCell ref="H21:H22"/>
    <mergeCell ref="A47:A48"/>
    <mergeCell ref="A37:A38"/>
    <mergeCell ref="A33:A34"/>
    <mergeCell ref="B33:C34"/>
    <mergeCell ref="L17:L18"/>
    <mergeCell ref="N23:N24"/>
    <mergeCell ref="J19:J20"/>
    <mergeCell ref="K19:K20"/>
    <mergeCell ref="D29:D30"/>
    <mergeCell ref="E25:E26"/>
    <mergeCell ref="M23:M24"/>
    <mergeCell ref="I15:K18"/>
    <mergeCell ref="A35:A36"/>
    <mergeCell ref="B35:C36"/>
    <mergeCell ref="D35:D36"/>
    <mergeCell ref="A19:A22"/>
    <mergeCell ref="C19:C20"/>
    <mergeCell ref="D19:D20"/>
    <mergeCell ref="E19:E20"/>
    <mergeCell ref="F19:F20"/>
    <mergeCell ref="B37:C38"/>
    <mergeCell ref="D37:D38"/>
    <mergeCell ref="E37:N38"/>
    <mergeCell ref="I21:I22"/>
    <mergeCell ref="B47:C48"/>
    <mergeCell ref="D47:D48"/>
    <mergeCell ref="E47:N48"/>
    <mergeCell ref="A45:A46"/>
    <mergeCell ref="A43:A44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B45:C46"/>
    <mergeCell ref="D45:D46"/>
    <mergeCell ref="E45:N46"/>
    <mergeCell ref="U23:U24"/>
    <mergeCell ref="C25:C26"/>
    <mergeCell ref="D25:D26"/>
    <mergeCell ref="A39:A40"/>
    <mergeCell ref="B39:C40"/>
    <mergeCell ref="D39:D40"/>
    <mergeCell ref="E39:N40"/>
    <mergeCell ref="A41:A42"/>
    <mergeCell ref="B41:C42"/>
    <mergeCell ref="D41:D42"/>
    <mergeCell ref="A31:A32"/>
    <mergeCell ref="B31:C32"/>
    <mergeCell ref="D31:D32"/>
    <mergeCell ref="E31:N32"/>
    <mergeCell ref="U25:U26"/>
    <mergeCell ref="O23:Q26"/>
    <mergeCell ref="S23:S24"/>
    <mergeCell ref="A23:A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S7:S8"/>
    <mergeCell ref="T7:T8"/>
    <mergeCell ref="S9:S10"/>
    <mergeCell ref="T9:T10"/>
    <mergeCell ref="S11:S12"/>
    <mergeCell ref="T11:T12"/>
    <mergeCell ref="S13:S14"/>
    <mergeCell ref="T13:T14"/>
    <mergeCell ref="T21:T22"/>
    <mergeCell ref="S15:S16"/>
    <mergeCell ref="S19:S20"/>
    <mergeCell ref="S21:S22"/>
    <mergeCell ref="T15:T16"/>
    <mergeCell ref="J21:J22"/>
    <mergeCell ref="K21:K22"/>
    <mergeCell ref="O21:O22"/>
    <mergeCell ref="P21:P22"/>
    <mergeCell ref="Q21:Q22"/>
    <mergeCell ref="A2:U3"/>
    <mergeCell ref="C4:U4"/>
    <mergeCell ref="R5:T5"/>
    <mergeCell ref="R6:T6"/>
    <mergeCell ref="L19:N22"/>
    <mergeCell ref="A28:R28"/>
    <mergeCell ref="A29:A30"/>
    <mergeCell ref="B29:C30"/>
    <mergeCell ref="E29:N30"/>
    <mergeCell ref="R7:R8"/>
    <mergeCell ref="R9:R10"/>
    <mergeCell ref="R11:R12"/>
    <mergeCell ref="R13:R14"/>
    <mergeCell ref="R15:R16"/>
    <mergeCell ref="R21:R22"/>
    <mergeCell ref="R23:R24"/>
    <mergeCell ref="R25:R26"/>
    <mergeCell ref="L25:L26"/>
    <mergeCell ref="M25:M26"/>
    <mergeCell ref="N25:N26"/>
    <mergeCell ref="H25:H26"/>
    <mergeCell ref="I25:I26"/>
    <mergeCell ref="J25:J26"/>
    <mergeCell ref="K25:K26"/>
  </mergeCells>
  <pageMargins left="0.51181102362204722" right="0.31496062992125984" top="0.78740157480314965" bottom="0.78740157480314965" header="0.31496062992125984" footer="0.31496062992125984"/>
  <pageSetup paperSize="9" orientation="landscape" r:id="rId1"/>
  <ignoredErrors>
    <ignoredError sqref="B3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E92"/>
  <sheetViews>
    <sheetView showGridLines="0" topLeftCell="A7" workbookViewId="0">
      <selection activeCell="U25" sqref="A2:U26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288" t="str">
        <f>'Nasazení do skupin'!B2</f>
        <v>43. BOTAS MČR dorostu trojice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90"/>
      <c r="M2" s="290"/>
      <c r="N2" s="290"/>
      <c r="O2" s="289"/>
      <c r="P2" s="289"/>
      <c r="Q2" s="289"/>
      <c r="R2" s="289"/>
      <c r="S2" s="289"/>
      <c r="T2" s="289"/>
      <c r="U2" s="291"/>
    </row>
    <row r="3" spans="1:29" ht="15.75" thickBot="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4"/>
    </row>
    <row r="4" spans="1:29" ht="32.25" customHeight="1" thickBot="1">
      <c r="A4" s="304" t="s">
        <v>6</v>
      </c>
      <c r="B4" s="305"/>
      <c r="C4" s="295" t="str">
        <f>'Nasazení do skupin'!B3</f>
        <v>Rychnovek 6.7.2017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</row>
    <row r="5" spans="1:29">
      <c r="A5" s="306"/>
      <c r="B5" s="307"/>
      <c r="C5" s="289">
        <v>1</v>
      </c>
      <c r="D5" s="289"/>
      <c r="E5" s="291"/>
      <c r="F5" s="288">
        <v>2</v>
      </c>
      <c r="G5" s="289"/>
      <c r="H5" s="291"/>
      <c r="I5" s="288">
        <v>3</v>
      </c>
      <c r="J5" s="289"/>
      <c r="K5" s="291"/>
      <c r="L5" s="288">
        <v>4</v>
      </c>
      <c r="M5" s="289"/>
      <c r="N5" s="291"/>
      <c r="O5" s="288">
        <v>5</v>
      </c>
      <c r="P5" s="289"/>
      <c r="Q5" s="291"/>
      <c r="R5" s="298" t="s">
        <v>1</v>
      </c>
      <c r="S5" s="299"/>
      <c r="T5" s="300"/>
      <c r="U5" s="170" t="s">
        <v>2</v>
      </c>
    </row>
    <row r="6" spans="1:29" ht="15.75" thickBot="1">
      <c r="A6" s="308"/>
      <c r="B6" s="309"/>
      <c r="C6" s="322"/>
      <c r="D6" s="322"/>
      <c r="E6" s="323"/>
      <c r="F6" s="292"/>
      <c r="G6" s="293"/>
      <c r="H6" s="294"/>
      <c r="I6" s="292"/>
      <c r="J6" s="293"/>
      <c r="K6" s="294"/>
      <c r="L6" s="292"/>
      <c r="M6" s="293"/>
      <c r="N6" s="294"/>
      <c r="O6" s="292"/>
      <c r="P6" s="293"/>
      <c r="Q6" s="294"/>
      <c r="R6" s="301" t="s">
        <v>3</v>
      </c>
      <c r="S6" s="302"/>
      <c r="T6" s="303"/>
      <c r="U6" s="171" t="s">
        <v>4</v>
      </c>
    </row>
    <row r="7" spans="1:29" ht="15" customHeight="1">
      <c r="A7" s="310">
        <v>1</v>
      </c>
      <c r="B7" s="313" t="str">
        <f>'Nasazení do skupin'!B10</f>
        <v>NK CLIMAX Vsetín "A"</v>
      </c>
      <c r="C7" s="324"/>
      <c r="D7" s="325"/>
      <c r="E7" s="326"/>
      <c r="F7" s="318"/>
      <c r="G7" s="320"/>
      <c r="H7" s="333"/>
      <c r="I7" s="318"/>
      <c r="J7" s="320"/>
      <c r="K7" s="333"/>
      <c r="L7" s="163"/>
      <c r="M7" s="163"/>
      <c r="N7" s="163"/>
      <c r="O7" s="318"/>
      <c r="P7" s="320"/>
      <c r="Q7" s="333"/>
      <c r="R7" s="286"/>
      <c r="S7" s="276"/>
      <c r="T7" s="278"/>
      <c r="U7" s="280"/>
      <c r="AB7" s="32"/>
    </row>
    <row r="8" spans="1:29" ht="15.75" customHeight="1" thickBot="1">
      <c r="A8" s="311"/>
      <c r="B8" s="314"/>
      <c r="C8" s="327"/>
      <c r="D8" s="328"/>
      <c r="E8" s="329"/>
      <c r="F8" s="319"/>
      <c r="G8" s="321"/>
      <c r="H8" s="334"/>
      <c r="I8" s="319"/>
      <c r="J8" s="321"/>
      <c r="K8" s="334"/>
      <c r="L8" s="167"/>
      <c r="M8" s="167"/>
      <c r="N8" s="167"/>
      <c r="O8" s="319"/>
      <c r="P8" s="321"/>
      <c r="Q8" s="334"/>
      <c r="R8" s="287"/>
      <c r="S8" s="277"/>
      <c r="T8" s="279"/>
      <c r="U8" s="281"/>
    </row>
    <row r="9" spans="1:29" ht="15" customHeight="1">
      <c r="A9" s="311"/>
      <c r="B9" s="314"/>
      <c r="C9" s="327"/>
      <c r="D9" s="328"/>
      <c r="E9" s="329"/>
      <c r="F9" s="316"/>
      <c r="G9" s="337"/>
      <c r="H9" s="335"/>
      <c r="I9" s="316"/>
      <c r="J9" s="337"/>
      <c r="K9" s="335"/>
      <c r="L9" s="168"/>
      <c r="M9" s="168"/>
      <c r="N9" s="168"/>
      <c r="O9" s="316"/>
      <c r="P9" s="337"/>
      <c r="Q9" s="335"/>
      <c r="R9" s="270"/>
      <c r="S9" s="272"/>
      <c r="T9" s="274"/>
      <c r="U9" s="284"/>
      <c r="AA9" s="32"/>
      <c r="AB9" s="32"/>
      <c r="AC9" s="32"/>
    </row>
    <row r="10" spans="1:29" ht="15.75" customHeight="1" thickBot="1">
      <c r="A10" s="312"/>
      <c r="B10" s="315"/>
      <c r="C10" s="330"/>
      <c r="D10" s="331"/>
      <c r="E10" s="332"/>
      <c r="F10" s="316"/>
      <c r="G10" s="337"/>
      <c r="H10" s="335"/>
      <c r="I10" s="317"/>
      <c r="J10" s="338"/>
      <c r="K10" s="336"/>
      <c r="L10" s="169"/>
      <c r="M10" s="169"/>
      <c r="N10" s="169"/>
      <c r="O10" s="317"/>
      <c r="P10" s="338"/>
      <c r="Q10" s="336"/>
      <c r="R10" s="271"/>
      <c r="S10" s="273"/>
      <c r="T10" s="275"/>
      <c r="U10" s="285"/>
      <c r="AA10" s="32"/>
      <c r="AB10" s="32"/>
      <c r="AC10" s="32"/>
    </row>
    <row r="11" spans="1:29" ht="15" customHeight="1">
      <c r="A11" s="310">
        <v>2</v>
      </c>
      <c r="B11" s="313" t="str">
        <f>'Nasazení do skupin'!B11</f>
        <v>TJ Dynamo České Budějovice "B"</v>
      </c>
      <c r="C11" s="318"/>
      <c r="D11" s="320"/>
      <c r="E11" s="320"/>
      <c r="F11" s="367" t="s">
        <v>34</v>
      </c>
      <c r="G11" s="368"/>
      <c r="H11" s="369"/>
      <c r="I11" s="320"/>
      <c r="J11" s="320"/>
      <c r="K11" s="333"/>
      <c r="L11" s="163"/>
      <c r="M11" s="163"/>
      <c r="N11" s="163"/>
      <c r="O11" s="318"/>
      <c r="P11" s="320"/>
      <c r="Q11" s="333"/>
      <c r="R11" s="286"/>
      <c r="S11" s="276"/>
      <c r="T11" s="278"/>
      <c r="U11" s="280"/>
    </row>
    <row r="12" spans="1:29" ht="15.75" customHeight="1" thickBot="1">
      <c r="A12" s="311"/>
      <c r="B12" s="314"/>
      <c r="C12" s="319"/>
      <c r="D12" s="321"/>
      <c r="E12" s="321"/>
      <c r="F12" s="370"/>
      <c r="G12" s="371"/>
      <c r="H12" s="372"/>
      <c r="I12" s="321"/>
      <c r="J12" s="321"/>
      <c r="K12" s="334"/>
      <c r="L12" s="167"/>
      <c r="M12" s="167"/>
      <c r="N12" s="167"/>
      <c r="O12" s="319"/>
      <c r="P12" s="321"/>
      <c r="Q12" s="334"/>
      <c r="R12" s="287"/>
      <c r="S12" s="277"/>
      <c r="T12" s="279"/>
      <c r="U12" s="281"/>
    </row>
    <row r="13" spans="1:29" ht="15" customHeight="1">
      <c r="A13" s="311"/>
      <c r="B13" s="314"/>
      <c r="C13" s="316"/>
      <c r="D13" s="337"/>
      <c r="E13" s="337"/>
      <c r="F13" s="370"/>
      <c r="G13" s="371"/>
      <c r="H13" s="372"/>
      <c r="I13" s="337"/>
      <c r="J13" s="337"/>
      <c r="K13" s="335"/>
      <c r="L13" s="168"/>
      <c r="M13" s="168"/>
      <c r="N13" s="168"/>
      <c r="O13" s="316"/>
      <c r="P13" s="337"/>
      <c r="Q13" s="335"/>
      <c r="R13" s="270"/>
      <c r="S13" s="272"/>
      <c r="T13" s="274"/>
      <c r="U13" s="284"/>
    </row>
    <row r="14" spans="1:29" ht="15.75" customHeight="1" thickBot="1">
      <c r="A14" s="312"/>
      <c r="B14" s="315"/>
      <c r="C14" s="317"/>
      <c r="D14" s="338"/>
      <c r="E14" s="338"/>
      <c r="F14" s="373"/>
      <c r="G14" s="374"/>
      <c r="H14" s="375"/>
      <c r="I14" s="337"/>
      <c r="J14" s="337"/>
      <c r="K14" s="335"/>
      <c r="L14" s="168"/>
      <c r="M14" s="168"/>
      <c r="N14" s="168"/>
      <c r="O14" s="317"/>
      <c r="P14" s="338"/>
      <c r="Q14" s="336"/>
      <c r="R14" s="271"/>
      <c r="S14" s="273"/>
      <c r="T14" s="275"/>
      <c r="U14" s="285"/>
    </row>
    <row r="15" spans="1:29" ht="15" customHeight="1">
      <c r="A15" s="310">
        <v>3</v>
      </c>
      <c r="B15" s="313" t="str">
        <f>'Nasazení do skupin'!B12</f>
        <v>TJ. SOKOL Holice "A"</v>
      </c>
      <c r="C15" s="318"/>
      <c r="D15" s="320"/>
      <c r="E15" s="333"/>
      <c r="F15" s="366"/>
      <c r="G15" s="350"/>
      <c r="H15" s="350"/>
      <c r="I15" s="357"/>
      <c r="J15" s="358"/>
      <c r="K15" s="359"/>
      <c r="L15" s="318"/>
      <c r="M15" s="320"/>
      <c r="N15" s="333"/>
      <c r="O15" s="353"/>
      <c r="P15" s="353"/>
      <c r="Q15" s="348"/>
      <c r="R15" s="286"/>
      <c r="S15" s="276"/>
      <c r="T15" s="278"/>
      <c r="U15" s="280"/>
    </row>
    <row r="16" spans="1:29" ht="15.75" customHeight="1" thickBot="1">
      <c r="A16" s="311"/>
      <c r="B16" s="314"/>
      <c r="C16" s="319"/>
      <c r="D16" s="321"/>
      <c r="E16" s="334"/>
      <c r="F16" s="319"/>
      <c r="G16" s="321"/>
      <c r="H16" s="321"/>
      <c r="I16" s="360"/>
      <c r="J16" s="361"/>
      <c r="K16" s="362"/>
      <c r="L16" s="319"/>
      <c r="M16" s="321"/>
      <c r="N16" s="334"/>
      <c r="O16" s="354"/>
      <c r="P16" s="354"/>
      <c r="Q16" s="349"/>
      <c r="R16" s="287"/>
      <c r="S16" s="277"/>
      <c r="T16" s="279"/>
      <c r="U16" s="281"/>
    </row>
    <row r="17" spans="1:31" ht="15" customHeight="1">
      <c r="A17" s="311"/>
      <c r="B17" s="314"/>
      <c r="C17" s="316"/>
      <c r="D17" s="337"/>
      <c r="E17" s="335"/>
      <c r="F17" s="316"/>
      <c r="G17" s="337"/>
      <c r="H17" s="337"/>
      <c r="I17" s="360"/>
      <c r="J17" s="361"/>
      <c r="K17" s="362"/>
      <c r="L17" s="316"/>
      <c r="M17" s="337"/>
      <c r="N17" s="335"/>
      <c r="O17" s="355"/>
      <c r="P17" s="355"/>
      <c r="Q17" s="351"/>
      <c r="R17" s="270"/>
      <c r="S17" s="272"/>
      <c r="T17" s="274"/>
      <c r="U17" s="284"/>
    </row>
    <row r="18" spans="1:31" ht="15.75" customHeight="1" thickBot="1">
      <c r="A18" s="312"/>
      <c r="B18" s="315"/>
      <c r="C18" s="317"/>
      <c r="D18" s="338"/>
      <c r="E18" s="336"/>
      <c r="F18" s="317"/>
      <c r="G18" s="338"/>
      <c r="H18" s="338"/>
      <c r="I18" s="363"/>
      <c r="J18" s="364"/>
      <c r="K18" s="365"/>
      <c r="L18" s="317"/>
      <c r="M18" s="338"/>
      <c r="N18" s="336"/>
      <c r="O18" s="356"/>
      <c r="P18" s="356"/>
      <c r="Q18" s="352"/>
      <c r="R18" s="271"/>
      <c r="S18" s="273"/>
      <c r="T18" s="275"/>
      <c r="U18" s="285"/>
    </row>
    <row r="19" spans="1:31" ht="15" customHeight="1">
      <c r="A19" s="310">
        <v>4</v>
      </c>
      <c r="B19" s="313" t="str">
        <f>'Nasazení do skupin'!B13</f>
        <v>TJ Slovan Chabařovice</v>
      </c>
      <c r="C19" s="318"/>
      <c r="D19" s="320"/>
      <c r="E19" s="333"/>
      <c r="F19" s="318"/>
      <c r="G19" s="320"/>
      <c r="H19" s="333"/>
      <c r="I19" s="366"/>
      <c r="J19" s="350"/>
      <c r="K19" s="350"/>
      <c r="L19" s="339">
        <v>2017</v>
      </c>
      <c r="M19" s="340"/>
      <c r="N19" s="341"/>
      <c r="O19" s="318"/>
      <c r="P19" s="320"/>
      <c r="Q19" s="333"/>
      <c r="R19" s="276"/>
      <c r="S19" s="276"/>
      <c r="T19" s="278"/>
      <c r="U19" s="280"/>
    </row>
    <row r="20" spans="1:31" ht="15.75" customHeight="1" thickBot="1">
      <c r="A20" s="311"/>
      <c r="B20" s="314"/>
      <c r="C20" s="319"/>
      <c r="D20" s="321"/>
      <c r="E20" s="334"/>
      <c r="F20" s="319"/>
      <c r="G20" s="321"/>
      <c r="H20" s="334"/>
      <c r="I20" s="319"/>
      <c r="J20" s="321"/>
      <c r="K20" s="321"/>
      <c r="L20" s="342"/>
      <c r="M20" s="343"/>
      <c r="N20" s="344"/>
      <c r="O20" s="319"/>
      <c r="P20" s="321"/>
      <c r="Q20" s="334"/>
      <c r="R20" s="277"/>
      <c r="S20" s="277"/>
      <c r="T20" s="279"/>
      <c r="U20" s="281"/>
    </row>
    <row r="21" spans="1:31" ht="15" customHeight="1">
      <c r="A21" s="311"/>
      <c r="B21" s="314"/>
      <c r="C21" s="316"/>
      <c r="D21" s="337"/>
      <c r="E21" s="335"/>
      <c r="F21" s="316"/>
      <c r="G21" s="337"/>
      <c r="H21" s="335"/>
      <c r="I21" s="316"/>
      <c r="J21" s="337"/>
      <c r="K21" s="337"/>
      <c r="L21" s="342"/>
      <c r="M21" s="343"/>
      <c r="N21" s="344"/>
      <c r="O21" s="316"/>
      <c r="P21" s="337"/>
      <c r="Q21" s="335"/>
      <c r="R21" s="282"/>
      <c r="S21" s="272"/>
      <c r="T21" s="274"/>
      <c r="U21" s="284"/>
    </row>
    <row r="22" spans="1:31" ht="15.75" customHeight="1" thickBot="1">
      <c r="A22" s="312"/>
      <c r="B22" s="315"/>
      <c r="C22" s="317"/>
      <c r="D22" s="338"/>
      <c r="E22" s="336"/>
      <c r="F22" s="317"/>
      <c r="G22" s="338"/>
      <c r="H22" s="336"/>
      <c r="I22" s="317"/>
      <c r="J22" s="338"/>
      <c r="K22" s="338"/>
      <c r="L22" s="345"/>
      <c r="M22" s="346"/>
      <c r="N22" s="347"/>
      <c r="O22" s="317"/>
      <c r="P22" s="338"/>
      <c r="Q22" s="336"/>
      <c r="R22" s="283"/>
      <c r="S22" s="273"/>
      <c r="T22" s="275"/>
      <c r="U22" s="285"/>
    </row>
    <row r="23" spans="1:31" ht="15" customHeight="1">
      <c r="A23" s="310">
        <v>5</v>
      </c>
      <c r="B23" s="313"/>
      <c r="C23" s="318"/>
      <c r="D23" s="320"/>
      <c r="E23" s="333"/>
      <c r="F23" s="318"/>
      <c r="G23" s="320"/>
      <c r="H23" s="333"/>
      <c r="I23" s="318"/>
      <c r="J23" s="320"/>
      <c r="K23" s="333"/>
      <c r="L23" s="163"/>
      <c r="M23" s="163"/>
      <c r="N23" s="163"/>
      <c r="O23" s="339"/>
      <c r="P23" s="340"/>
      <c r="Q23" s="341"/>
      <c r="R23" s="276"/>
      <c r="S23" s="276"/>
      <c r="T23" s="278"/>
      <c r="U23" s="280"/>
    </row>
    <row r="24" spans="1:31" ht="15.75" customHeight="1" thickBot="1">
      <c r="A24" s="311"/>
      <c r="B24" s="314"/>
      <c r="C24" s="319"/>
      <c r="D24" s="321"/>
      <c r="E24" s="334"/>
      <c r="F24" s="319"/>
      <c r="G24" s="321"/>
      <c r="H24" s="334"/>
      <c r="I24" s="319"/>
      <c r="J24" s="321"/>
      <c r="K24" s="334"/>
      <c r="L24" s="167"/>
      <c r="M24" s="167"/>
      <c r="N24" s="167"/>
      <c r="O24" s="342"/>
      <c r="P24" s="343"/>
      <c r="Q24" s="344"/>
      <c r="R24" s="277"/>
      <c r="S24" s="277"/>
      <c r="T24" s="279"/>
      <c r="U24" s="281"/>
    </row>
    <row r="25" spans="1:31" ht="15" customHeight="1">
      <c r="A25" s="311"/>
      <c r="B25" s="314"/>
      <c r="C25" s="316"/>
      <c r="D25" s="337"/>
      <c r="E25" s="335"/>
      <c r="F25" s="316"/>
      <c r="G25" s="337"/>
      <c r="H25" s="335"/>
      <c r="I25" s="316"/>
      <c r="J25" s="337"/>
      <c r="K25" s="335"/>
      <c r="L25" s="168"/>
      <c r="M25" s="168"/>
      <c r="N25" s="168"/>
      <c r="O25" s="342"/>
      <c r="P25" s="343"/>
      <c r="Q25" s="344"/>
      <c r="R25" s="282"/>
      <c r="S25" s="272"/>
      <c r="T25" s="274"/>
      <c r="U25" s="284"/>
    </row>
    <row r="26" spans="1:31" ht="15.75" customHeight="1" thickBot="1">
      <c r="A26" s="312"/>
      <c r="B26" s="315"/>
      <c r="C26" s="317"/>
      <c r="D26" s="338"/>
      <c r="E26" s="336"/>
      <c r="F26" s="317"/>
      <c r="G26" s="338"/>
      <c r="H26" s="336"/>
      <c r="I26" s="317"/>
      <c r="J26" s="338"/>
      <c r="K26" s="336"/>
      <c r="L26" s="169"/>
      <c r="M26" s="169"/>
      <c r="N26" s="169"/>
      <c r="O26" s="345"/>
      <c r="P26" s="346"/>
      <c r="Q26" s="347"/>
      <c r="R26" s="283"/>
      <c r="S26" s="273"/>
      <c r="T26" s="275"/>
      <c r="U26" s="285"/>
    </row>
    <row r="27" spans="1:31" ht="15" customHeight="1">
      <c r="A27" s="267"/>
      <c r="B27" s="266"/>
      <c r="C27" s="266"/>
      <c r="D27" s="269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33"/>
      <c r="S27" s="34"/>
      <c r="T27" s="34"/>
      <c r="U27" s="35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267"/>
      <c r="B28" s="266"/>
      <c r="C28" s="266"/>
      <c r="D28" s="269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36"/>
      <c r="S28" s="34"/>
      <c r="T28" s="32"/>
      <c r="U28" s="35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15" customHeight="1">
      <c r="A29" s="267"/>
      <c r="B29" s="266"/>
      <c r="C29" s="266"/>
      <c r="D29" s="269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33"/>
      <c r="S29" s="34"/>
      <c r="T29" s="34"/>
      <c r="U29" s="35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15" customHeight="1">
      <c r="A30" s="267"/>
      <c r="B30" s="266"/>
      <c r="C30" s="266"/>
      <c r="D30" s="269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36"/>
      <c r="S30" s="34"/>
      <c r="T30" s="32"/>
      <c r="U30" s="35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267"/>
      <c r="B31" s="266"/>
      <c r="C31" s="266"/>
      <c r="D31" s="269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33"/>
      <c r="S31" s="34"/>
      <c r="T31" s="34"/>
      <c r="U31" s="35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267"/>
      <c r="B32" s="266"/>
      <c r="C32" s="266"/>
      <c r="D32" s="269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36"/>
      <c r="S32" s="34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267"/>
      <c r="B33" s="266"/>
      <c r="C33" s="266"/>
      <c r="D33" s="269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33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267"/>
      <c r="B34" s="266"/>
      <c r="C34" s="266"/>
      <c r="D34" s="269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36"/>
      <c r="S34" s="34"/>
      <c r="T34" s="32"/>
      <c r="U34" s="35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267"/>
      <c r="B35" s="266"/>
      <c r="C35" s="266"/>
      <c r="D35" s="269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33"/>
      <c r="S35" s="34"/>
      <c r="T35" s="34"/>
      <c r="U35" s="35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267"/>
      <c r="B36" s="266"/>
      <c r="C36" s="266"/>
      <c r="D36" s="269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36"/>
      <c r="S36" s="34"/>
      <c r="T36" s="32"/>
      <c r="U36" s="35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3.25">
      <c r="S37" s="268"/>
      <c r="T37" s="268"/>
      <c r="U37" s="172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</row>
    <row r="39" spans="1:57"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</row>
    <row r="40" spans="1:57"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  <c r="BB40" s="265"/>
      <c r="BC40" s="265"/>
      <c r="BD40" s="265"/>
      <c r="BE40" s="265"/>
    </row>
    <row r="41" spans="1:57" ht="20.25">
      <c r="W41" s="264"/>
      <c r="X41" s="264"/>
      <c r="Y41" s="264"/>
      <c r="Z41" s="264"/>
      <c r="AA41" s="264"/>
      <c r="AB41" s="264"/>
      <c r="AC41" s="264"/>
      <c r="AD41" s="261"/>
      <c r="AE41" s="261"/>
      <c r="AF41" s="261"/>
      <c r="AG41" s="261"/>
      <c r="AH41" s="261"/>
      <c r="AI41" s="261"/>
      <c r="AJ41" s="1"/>
      <c r="AK41" s="1"/>
      <c r="AL41" s="264"/>
      <c r="AM41" s="264"/>
      <c r="AN41" s="264"/>
      <c r="AO41" s="264"/>
      <c r="AP41" s="264"/>
      <c r="AQ41" s="264"/>
      <c r="AR41" s="5"/>
      <c r="AS41" s="4"/>
      <c r="AT41" s="4"/>
      <c r="AU41" s="4"/>
      <c r="AV41" s="4"/>
      <c r="AW41" s="4"/>
      <c r="AX41" s="264"/>
      <c r="AY41" s="264"/>
      <c r="AZ41" s="264"/>
      <c r="BA41" s="264"/>
      <c r="BB41" s="1"/>
      <c r="BC41" s="1"/>
      <c r="BD41" s="1"/>
      <c r="BE41" s="1"/>
    </row>
    <row r="43" spans="1:57" ht="20.25">
      <c r="W43" s="261"/>
      <c r="X43" s="261"/>
      <c r="Y43" s="261"/>
      <c r="Z43" s="261"/>
      <c r="AA43" s="261"/>
      <c r="AB43" s="261"/>
      <c r="AC43" s="261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1"/>
      <c r="AO43" s="261"/>
      <c r="AP43" s="261"/>
      <c r="AQ43" s="261"/>
      <c r="AR43" s="261"/>
      <c r="AS43" s="261"/>
      <c r="AT43" s="261"/>
      <c r="AU43" s="261"/>
      <c r="AV43" s="262"/>
      <c r="AW43" s="262"/>
      <c r="AX43" s="262"/>
      <c r="AY43" s="262"/>
      <c r="AZ43" s="262"/>
      <c r="BA43" s="262"/>
      <c r="BB43" s="262"/>
      <c r="BC43" s="262"/>
      <c r="BD43" s="262"/>
      <c r="BE43" s="262"/>
    </row>
    <row r="46" spans="1:57" ht="15.75">
      <c r="W46" s="263"/>
      <c r="X46" s="263"/>
      <c r="Y46" s="263"/>
      <c r="Z46" s="263"/>
      <c r="AA46" s="263"/>
      <c r="AB46" s="263"/>
      <c r="AC46" s="2"/>
      <c r="AD46" s="263"/>
      <c r="AE46" s="263"/>
      <c r="AF46" s="2"/>
      <c r="AG46" s="2"/>
      <c r="AH46" s="2"/>
      <c r="AI46" s="263"/>
      <c r="AJ46" s="263"/>
      <c r="AK46" s="263"/>
      <c r="AL46" s="263"/>
      <c r="AM46" s="263"/>
      <c r="AN46" s="263"/>
      <c r="AO46" s="2"/>
      <c r="AP46" s="2"/>
      <c r="AQ46" s="2"/>
      <c r="AR46" s="2"/>
      <c r="AS46" s="2"/>
      <c r="AT46" s="2"/>
      <c r="AU46" s="263"/>
      <c r="AV46" s="263"/>
      <c r="AW46" s="263"/>
      <c r="AX46" s="263"/>
      <c r="AY46" s="263"/>
      <c r="AZ46" s="263"/>
      <c r="BA46" s="2"/>
      <c r="BB46" s="2"/>
      <c r="BC46" s="2"/>
      <c r="BD46" s="2"/>
      <c r="BE46" s="2"/>
    </row>
    <row r="49" spans="23:57" ht="15" customHeight="1"/>
    <row r="53" spans="23:57"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</row>
    <row r="54" spans="23:57"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</row>
    <row r="58" spans="23:57" ht="23.25"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65"/>
    </row>
    <row r="59" spans="23:57" ht="20.25">
      <c r="W59" s="264"/>
      <c r="X59" s="264"/>
      <c r="Y59" s="264"/>
      <c r="Z59" s="264"/>
      <c r="AA59" s="264"/>
      <c r="AB59" s="264"/>
      <c r="AC59" s="264"/>
      <c r="AD59" s="261"/>
      <c r="AE59" s="261"/>
      <c r="AF59" s="261"/>
      <c r="AG59" s="261"/>
      <c r="AH59" s="261"/>
      <c r="AI59" s="261"/>
      <c r="AJ59" s="1"/>
      <c r="AK59" s="1"/>
      <c r="AL59" s="264"/>
      <c r="AM59" s="264"/>
      <c r="AN59" s="264"/>
      <c r="AO59" s="264"/>
      <c r="AP59" s="264"/>
      <c r="AQ59" s="264"/>
      <c r="AR59" s="5"/>
      <c r="AS59" s="4"/>
      <c r="AT59" s="4"/>
      <c r="AU59" s="4"/>
      <c r="AV59" s="4"/>
      <c r="AW59" s="4"/>
      <c r="AX59" s="264"/>
      <c r="AY59" s="264"/>
      <c r="AZ59" s="264"/>
      <c r="BA59" s="264"/>
      <c r="BB59" s="1"/>
      <c r="BC59" s="1"/>
      <c r="BD59" s="1"/>
      <c r="BE59" s="1"/>
    </row>
    <row r="61" spans="23:57" ht="20.25">
      <c r="W61" s="261"/>
      <c r="X61" s="261"/>
      <c r="Y61" s="261"/>
      <c r="Z61" s="261"/>
      <c r="AA61" s="261"/>
      <c r="AB61" s="261"/>
      <c r="AC61" s="261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1"/>
      <c r="AO61" s="261"/>
      <c r="AP61" s="261"/>
      <c r="AQ61" s="261"/>
      <c r="AR61" s="261"/>
      <c r="AS61" s="261"/>
      <c r="AT61" s="261"/>
      <c r="AU61" s="261"/>
      <c r="AV61" s="262"/>
      <c r="AW61" s="262"/>
      <c r="AX61" s="262"/>
      <c r="AY61" s="262"/>
      <c r="AZ61" s="262"/>
      <c r="BA61" s="262"/>
      <c r="BB61" s="262"/>
      <c r="BC61" s="262"/>
      <c r="BD61" s="262"/>
      <c r="BE61" s="262"/>
    </row>
    <row r="64" spans="23:57" ht="15.75">
      <c r="W64" s="263"/>
      <c r="X64" s="263"/>
      <c r="Y64" s="263"/>
      <c r="Z64" s="263"/>
      <c r="AA64" s="263"/>
      <c r="AB64" s="263"/>
      <c r="AC64" s="2"/>
      <c r="AD64" s="263"/>
      <c r="AE64" s="263"/>
      <c r="AF64" s="2"/>
      <c r="AG64" s="2"/>
      <c r="AH64" s="2"/>
      <c r="AI64" s="263"/>
      <c r="AJ64" s="263"/>
      <c r="AK64" s="263"/>
      <c r="AL64" s="263"/>
      <c r="AM64" s="263"/>
      <c r="AN64" s="263"/>
      <c r="AO64" s="2"/>
      <c r="AP64" s="2"/>
      <c r="AQ64" s="2"/>
      <c r="AR64" s="2"/>
      <c r="AS64" s="2"/>
      <c r="AT64" s="2"/>
      <c r="AU64" s="263"/>
      <c r="AV64" s="263"/>
      <c r="AW64" s="263"/>
      <c r="AX64" s="263"/>
      <c r="AY64" s="263"/>
      <c r="AZ64" s="263"/>
      <c r="BA64" s="2"/>
      <c r="BB64" s="2"/>
      <c r="BC64" s="2"/>
      <c r="BD64" s="2"/>
      <c r="BE64" s="2"/>
    </row>
    <row r="67" spans="23:57" ht="15" customHeight="1"/>
    <row r="71" spans="23:57"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64"/>
    </row>
    <row r="72" spans="23:57">
      <c r="W72" s="264"/>
      <c r="X72" s="264"/>
      <c r="Y72" s="264"/>
      <c r="Z72" s="264"/>
      <c r="AA72" s="264"/>
      <c r="AB72" s="264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</row>
    <row r="76" spans="23:57" ht="23.25"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  <c r="AQ76" s="265"/>
      <c r="AR76" s="265"/>
      <c r="AS76" s="265"/>
      <c r="AT76" s="265"/>
      <c r="AU76" s="265"/>
      <c r="AV76" s="265"/>
      <c r="AW76" s="265"/>
      <c r="AX76" s="265"/>
      <c r="AY76" s="265"/>
      <c r="AZ76" s="265"/>
      <c r="BA76" s="265"/>
      <c r="BB76" s="265"/>
      <c r="BC76" s="265"/>
      <c r="BD76" s="265"/>
      <c r="BE76" s="265"/>
    </row>
    <row r="78" spans="23:57" ht="23.25"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</row>
    <row r="79" spans="23:57" ht="20.25">
      <c r="W79" s="264"/>
      <c r="X79" s="264"/>
      <c r="Y79" s="264"/>
      <c r="Z79" s="264"/>
      <c r="AA79" s="264"/>
      <c r="AB79" s="264"/>
      <c r="AC79" s="264"/>
      <c r="AD79" s="261"/>
      <c r="AE79" s="261"/>
      <c r="AF79" s="261"/>
      <c r="AG79" s="261"/>
      <c r="AH79" s="261"/>
      <c r="AI79" s="261"/>
      <c r="AJ79" s="1"/>
      <c r="AK79" s="1"/>
      <c r="AL79" s="264"/>
      <c r="AM79" s="264"/>
      <c r="AN79" s="264"/>
      <c r="AO79" s="264"/>
      <c r="AP79" s="264"/>
      <c r="AQ79" s="264"/>
      <c r="AR79" s="5"/>
      <c r="AS79" s="4"/>
      <c r="AT79" s="4"/>
      <c r="AU79" s="4"/>
      <c r="AV79" s="4"/>
      <c r="AW79" s="4"/>
      <c r="AX79" s="264"/>
      <c r="AY79" s="264"/>
      <c r="AZ79" s="264"/>
      <c r="BA79" s="264"/>
      <c r="BB79" s="1"/>
      <c r="BC79" s="1"/>
      <c r="BD79" s="1"/>
      <c r="BE79" s="1"/>
    </row>
    <row r="81" spans="23:57" ht="20.25">
      <c r="W81" s="261"/>
      <c r="X81" s="261"/>
      <c r="Y81" s="261"/>
      <c r="Z81" s="261"/>
      <c r="AA81" s="261"/>
      <c r="AB81" s="261"/>
      <c r="AC81" s="261"/>
      <c r="AD81" s="262"/>
      <c r="AE81" s="262"/>
      <c r="AF81" s="262"/>
      <c r="AG81" s="262"/>
      <c r="AH81" s="262"/>
      <c r="AI81" s="262"/>
      <c r="AJ81" s="262"/>
      <c r="AK81" s="262"/>
      <c r="AL81" s="262"/>
      <c r="AM81" s="262"/>
      <c r="AN81" s="1"/>
      <c r="AO81" s="261"/>
      <c r="AP81" s="261"/>
      <c r="AQ81" s="261"/>
      <c r="AR81" s="261"/>
      <c r="AS81" s="261"/>
      <c r="AT81" s="261"/>
      <c r="AU81" s="261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</row>
    <row r="84" spans="23:57" ht="15.75">
      <c r="W84" s="263"/>
      <c r="X84" s="263"/>
      <c r="Y84" s="263"/>
      <c r="Z84" s="263"/>
      <c r="AA84" s="263"/>
      <c r="AB84" s="263"/>
      <c r="AC84" s="2"/>
      <c r="AD84" s="263"/>
      <c r="AE84" s="263"/>
      <c r="AF84" s="2"/>
      <c r="AG84" s="2"/>
      <c r="AH84" s="2"/>
      <c r="AI84" s="263"/>
      <c r="AJ84" s="263"/>
      <c r="AK84" s="263"/>
      <c r="AL84" s="263"/>
      <c r="AM84" s="263"/>
      <c r="AN84" s="263"/>
      <c r="AO84" s="2"/>
      <c r="AP84" s="2"/>
      <c r="AQ84" s="2"/>
      <c r="AR84" s="2"/>
      <c r="AS84" s="2"/>
      <c r="AT84" s="2"/>
      <c r="AU84" s="263"/>
      <c r="AV84" s="263"/>
      <c r="AW84" s="263"/>
      <c r="AX84" s="263"/>
      <c r="AY84" s="263"/>
      <c r="AZ84" s="263"/>
      <c r="BA84" s="2"/>
      <c r="BB84" s="2"/>
      <c r="BC84" s="2"/>
      <c r="BD84" s="2"/>
      <c r="BE84" s="2"/>
    </row>
    <row r="91" spans="23:57">
      <c r="W91" s="264"/>
      <c r="X91" s="264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  <c r="AP91" s="264"/>
      <c r="AQ91" s="264"/>
      <c r="AR91" s="264"/>
      <c r="AS91" s="264"/>
      <c r="AT91" s="264"/>
      <c r="AU91" s="264"/>
      <c r="AV91" s="264"/>
      <c r="AW91" s="264"/>
      <c r="AX91" s="264"/>
      <c r="AY91" s="264"/>
      <c r="AZ91" s="264"/>
      <c r="BA91" s="264"/>
      <c r="BB91" s="264"/>
      <c r="BC91" s="264"/>
      <c r="BD91" s="264"/>
      <c r="BE91" s="264"/>
    </row>
    <row r="92" spans="23:57"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4"/>
      <c r="AO92" s="264"/>
      <c r="AP92" s="264"/>
      <c r="AQ92" s="264"/>
      <c r="AR92" s="264"/>
      <c r="AS92" s="264"/>
      <c r="AT92" s="264"/>
      <c r="AU92" s="264"/>
      <c r="AV92" s="264"/>
      <c r="AW92" s="264"/>
      <c r="AX92" s="264"/>
      <c r="AY92" s="264"/>
      <c r="AZ92" s="264"/>
      <c r="BA92" s="264"/>
      <c r="BB92" s="264"/>
      <c r="BC92" s="264"/>
      <c r="BD92" s="264"/>
      <c r="BE92" s="264"/>
    </row>
  </sheetData>
  <mergeCells count="232"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E35:Q36"/>
    <mergeCell ref="S37:T37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S23:S24"/>
    <mergeCell ref="T23:T24"/>
    <mergeCell ref="R21:R22"/>
    <mergeCell ref="E15:E16"/>
    <mergeCell ref="G15:G16"/>
    <mergeCell ref="O17:O18"/>
    <mergeCell ref="C21:C22"/>
    <mergeCell ref="Q17:Q18"/>
    <mergeCell ref="R19:R20"/>
    <mergeCell ref="F15:F16"/>
    <mergeCell ref="D29:D30"/>
    <mergeCell ref="J23:J24"/>
    <mergeCell ref="K23:K24"/>
    <mergeCell ref="O23:Q26"/>
    <mergeCell ref="R23:R24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A27:A28"/>
    <mergeCell ref="B27:C28"/>
    <mergeCell ref="D27:D28"/>
    <mergeCell ref="W58:BE58"/>
    <mergeCell ref="W59:AC59"/>
    <mergeCell ref="AD59:AI59"/>
    <mergeCell ref="AL59:AQ59"/>
    <mergeCell ref="AX59:BA59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23:A26"/>
    <mergeCell ref="B23:B26"/>
    <mergeCell ref="C23:C24"/>
    <mergeCell ref="D23:D24"/>
    <mergeCell ref="E23:E24"/>
    <mergeCell ref="F23:F24"/>
    <mergeCell ref="C25:C26"/>
    <mergeCell ref="E25:E26"/>
    <mergeCell ref="F25:F26"/>
    <mergeCell ref="E27:Q28"/>
    <mergeCell ref="E29:Q30"/>
    <mergeCell ref="E31:Q32"/>
    <mergeCell ref="E33:Q34"/>
    <mergeCell ref="A35:A36"/>
    <mergeCell ref="B35:C36"/>
    <mergeCell ref="D35:D36"/>
    <mergeCell ref="A29:A30"/>
    <mergeCell ref="B29:C30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A4:B6"/>
    <mergeCell ref="A7:A10"/>
    <mergeCell ref="C7:E10"/>
    <mergeCell ref="B7:B10"/>
    <mergeCell ref="O7:O8"/>
    <mergeCell ref="P7:P8"/>
    <mergeCell ref="Q7:Q8"/>
    <mergeCell ref="R7:R8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W84:AB84"/>
    <mergeCell ref="AD84:AE84"/>
    <mergeCell ref="AI84:AN84"/>
    <mergeCell ref="AU84:AZ84"/>
    <mergeCell ref="W76:BE76"/>
    <mergeCell ref="W61:AC61"/>
    <mergeCell ref="AD61:AM61"/>
    <mergeCell ref="W64:AB64"/>
    <mergeCell ref="AD64:AE64"/>
    <mergeCell ref="AI64:AN64"/>
    <mergeCell ref="AU64:AZ64"/>
    <mergeCell ref="W71:BE72"/>
    <mergeCell ref="AO61:AU61"/>
    <mergeCell ref="AV61:BE61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</mergeCells>
  <pageMargins left="0.59055118110236227" right="0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V96"/>
  <sheetViews>
    <sheetView showGridLines="0" topLeftCell="A4" workbookViewId="0">
      <selection activeCell="V12" sqref="V12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5.7109375" bestFit="1" customWidth="1"/>
    <col min="19" max="19" width="1.42578125" customWidth="1"/>
    <col min="20" max="20" width="5.7109375" bestFit="1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288" t="str">
        <f>'Nasazení do skupin'!B2</f>
        <v>43. BOTAS MČR dorostu trojice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90"/>
      <c r="P2" s="290"/>
      <c r="Q2" s="290"/>
      <c r="R2" s="289"/>
      <c r="S2" s="289"/>
      <c r="T2" s="289"/>
      <c r="U2" s="291"/>
    </row>
    <row r="3" spans="1:21" ht="15" customHeight="1" thickBot="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4"/>
    </row>
    <row r="4" spans="1:21" ht="32.25" customHeight="1" thickBot="1">
      <c r="A4" s="304" t="s">
        <v>6</v>
      </c>
      <c r="B4" s="305"/>
      <c r="C4" s="295" t="str">
        <f>'Nasazení do skupin'!B3</f>
        <v>Rychnovek 6.7.2017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7"/>
    </row>
    <row r="5" spans="1:21" ht="14.45" customHeight="1">
      <c r="A5" s="306"/>
      <c r="B5" s="307"/>
      <c r="C5" s="289">
        <v>1</v>
      </c>
      <c r="D5" s="289"/>
      <c r="E5" s="291"/>
      <c r="F5" s="288">
        <v>2</v>
      </c>
      <c r="G5" s="289"/>
      <c r="H5" s="291"/>
      <c r="I5" s="288">
        <v>3</v>
      </c>
      <c r="J5" s="289"/>
      <c r="K5" s="291"/>
      <c r="L5" s="288">
        <v>4</v>
      </c>
      <c r="M5" s="289"/>
      <c r="N5" s="291"/>
      <c r="O5" s="436">
        <v>5</v>
      </c>
      <c r="P5" s="437"/>
      <c r="Q5" s="438"/>
      <c r="R5" s="298" t="s">
        <v>1</v>
      </c>
      <c r="S5" s="299"/>
      <c r="T5" s="300"/>
      <c r="U5" s="170" t="s">
        <v>2</v>
      </c>
    </row>
    <row r="6" spans="1:21" ht="15" customHeight="1" thickBot="1">
      <c r="A6" s="308"/>
      <c r="B6" s="309"/>
      <c r="C6" s="322"/>
      <c r="D6" s="322"/>
      <c r="E6" s="323"/>
      <c r="F6" s="292"/>
      <c r="G6" s="293"/>
      <c r="H6" s="294"/>
      <c r="I6" s="292"/>
      <c r="J6" s="293"/>
      <c r="K6" s="294"/>
      <c r="L6" s="292"/>
      <c r="M6" s="293"/>
      <c r="N6" s="294"/>
      <c r="O6" s="292"/>
      <c r="P6" s="293"/>
      <c r="Q6" s="294"/>
      <c r="R6" s="301" t="s">
        <v>3</v>
      </c>
      <c r="S6" s="302"/>
      <c r="T6" s="303"/>
      <c r="U6" s="171" t="s">
        <v>4</v>
      </c>
    </row>
    <row r="7" spans="1:21" ht="15" customHeight="1">
      <c r="A7" s="310">
        <v>1</v>
      </c>
      <c r="B7" s="313" t="str">
        <f>'Nasazení do skupin'!B10</f>
        <v>NK CLIMAX Vsetín "A"</v>
      </c>
      <c r="C7" s="324"/>
      <c r="D7" s="325"/>
      <c r="E7" s="326"/>
      <c r="F7" s="393">
        <f>O31</f>
        <v>0</v>
      </c>
      <c r="G7" s="395" t="s">
        <v>5</v>
      </c>
      <c r="H7" s="397">
        <f>Q31</f>
        <v>2</v>
      </c>
      <c r="I7" s="393">
        <f>O37</f>
        <v>2</v>
      </c>
      <c r="J7" s="395" t="s">
        <v>5</v>
      </c>
      <c r="K7" s="397">
        <f>Q37</f>
        <v>1</v>
      </c>
      <c r="L7" s="393">
        <f>E19</f>
        <v>2</v>
      </c>
      <c r="M7" s="395" t="s">
        <v>5</v>
      </c>
      <c r="N7" s="397">
        <f>C19</f>
        <v>0</v>
      </c>
      <c r="O7" s="423"/>
      <c r="P7" s="421"/>
      <c r="Q7" s="422"/>
      <c r="R7" s="383">
        <f>F7+I7+L7+O7</f>
        <v>4</v>
      </c>
      <c r="S7" s="399" t="s">
        <v>5</v>
      </c>
      <c r="T7" s="401">
        <f>H7+K7+N7+Q7</f>
        <v>3</v>
      </c>
      <c r="U7" s="411">
        <v>4</v>
      </c>
    </row>
    <row r="8" spans="1:21" ht="15.75" customHeight="1" thickBot="1">
      <c r="A8" s="311"/>
      <c r="B8" s="314"/>
      <c r="C8" s="327"/>
      <c r="D8" s="328"/>
      <c r="E8" s="329"/>
      <c r="F8" s="394"/>
      <c r="G8" s="396"/>
      <c r="H8" s="398"/>
      <c r="I8" s="394"/>
      <c r="J8" s="396"/>
      <c r="K8" s="398"/>
      <c r="L8" s="394"/>
      <c r="M8" s="396"/>
      <c r="N8" s="398"/>
      <c r="O8" s="394"/>
      <c r="P8" s="396"/>
      <c r="Q8" s="398"/>
      <c r="R8" s="384"/>
      <c r="S8" s="400"/>
      <c r="T8" s="402"/>
      <c r="U8" s="412"/>
    </row>
    <row r="9" spans="1:21" ht="15" customHeight="1">
      <c r="A9" s="311"/>
      <c r="B9" s="314"/>
      <c r="C9" s="327"/>
      <c r="D9" s="328"/>
      <c r="E9" s="329"/>
      <c r="F9" s="387">
        <f>O32</f>
        <v>11</v>
      </c>
      <c r="G9" s="389" t="s">
        <v>5</v>
      </c>
      <c r="H9" s="391">
        <f>Q32</f>
        <v>20</v>
      </c>
      <c r="I9" s="387">
        <f>O38</f>
        <v>27</v>
      </c>
      <c r="J9" s="389" t="s">
        <v>5</v>
      </c>
      <c r="K9" s="391">
        <f>Q38</f>
        <v>26</v>
      </c>
      <c r="L9" s="387">
        <f>E21</f>
        <v>20</v>
      </c>
      <c r="M9" s="389" t="s">
        <v>5</v>
      </c>
      <c r="N9" s="391">
        <f>C21</f>
        <v>12</v>
      </c>
      <c r="O9" s="424"/>
      <c r="P9" s="408"/>
      <c r="Q9" s="410"/>
      <c r="R9" s="385">
        <f>F9+I9+L9+O9</f>
        <v>58</v>
      </c>
      <c r="S9" s="403" t="s">
        <v>5</v>
      </c>
      <c r="T9" s="405">
        <f>H9+K9+N9+Q9</f>
        <v>58</v>
      </c>
      <c r="U9" s="413" t="s">
        <v>38</v>
      </c>
    </row>
    <row r="10" spans="1:21" ht="15.75" customHeight="1" thickBot="1">
      <c r="A10" s="312"/>
      <c r="B10" s="315"/>
      <c r="C10" s="330"/>
      <c r="D10" s="331"/>
      <c r="E10" s="332"/>
      <c r="F10" s="387"/>
      <c r="G10" s="389"/>
      <c r="H10" s="391"/>
      <c r="I10" s="388"/>
      <c r="J10" s="390"/>
      <c r="K10" s="392"/>
      <c r="L10" s="388"/>
      <c r="M10" s="390"/>
      <c r="N10" s="392"/>
      <c r="O10" s="388"/>
      <c r="P10" s="390"/>
      <c r="Q10" s="392"/>
      <c r="R10" s="386"/>
      <c r="S10" s="404"/>
      <c r="T10" s="406"/>
      <c r="U10" s="414"/>
    </row>
    <row r="11" spans="1:21" ht="15" customHeight="1">
      <c r="A11" s="310">
        <v>2</v>
      </c>
      <c r="B11" s="313" t="str">
        <f>'Nasazení do skupin'!B11</f>
        <v>TJ Dynamo České Budějovice "B"</v>
      </c>
      <c r="C11" s="393">
        <f>H7</f>
        <v>2</v>
      </c>
      <c r="D11" s="395" t="s">
        <v>5</v>
      </c>
      <c r="E11" s="395">
        <f>F7</f>
        <v>0</v>
      </c>
      <c r="F11" s="367" t="s">
        <v>34</v>
      </c>
      <c r="G11" s="368"/>
      <c r="H11" s="369"/>
      <c r="I11" s="395">
        <f>O35</f>
        <v>2</v>
      </c>
      <c r="J11" s="395" t="s">
        <v>5</v>
      </c>
      <c r="K11" s="397">
        <f>Q35</f>
        <v>0</v>
      </c>
      <c r="L11" s="393">
        <f>H19</f>
        <v>1</v>
      </c>
      <c r="M11" s="395" t="s">
        <v>5</v>
      </c>
      <c r="N11" s="397">
        <f>F19</f>
        <v>2</v>
      </c>
      <c r="O11" s="423"/>
      <c r="P11" s="421"/>
      <c r="Q11" s="422"/>
      <c r="R11" s="383">
        <f>C11+I11+L11+O11</f>
        <v>5</v>
      </c>
      <c r="S11" s="399" t="s">
        <v>5</v>
      </c>
      <c r="T11" s="401">
        <f>E11+K11+N11+Q11</f>
        <v>2</v>
      </c>
      <c r="U11" s="411">
        <v>4</v>
      </c>
    </row>
    <row r="12" spans="1:21" ht="15.75" customHeight="1" thickBot="1">
      <c r="A12" s="311"/>
      <c r="B12" s="314"/>
      <c r="C12" s="394"/>
      <c r="D12" s="396"/>
      <c r="E12" s="396"/>
      <c r="F12" s="370"/>
      <c r="G12" s="371"/>
      <c r="H12" s="372"/>
      <c r="I12" s="396"/>
      <c r="J12" s="396"/>
      <c r="K12" s="398"/>
      <c r="L12" s="394"/>
      <c r="M12" s="396"/>
      <c r="N12" s="398"/>
      <c r="O12" s="394"/>
      <c r="P12" s="396"/>
      <c r="Q12" s="398"/>
      <c r="R12" s="384"/>
      <c r="S12" s="400"/>
      <c r="T12" s="402"/>
      <c r="U12" s="412"/>
    </row>
    <row r="13" spans="1:21" ht="15" customHeight="1">
      <c r="A13" s="311"/>
      <c r="B13" s="314"/>
      <c r="C13" s="387">
        <f>H9</f>
        <v>20</v>
      </c>
      <c r="D13" s="389" t="s">
        <v>5</v>
      </c>
      <c r="E13" s="389">
        <f>F9</f>
        <v>11</v>
      </c>
      <c r="F13" s="370"/>
      <c r="G13" s="371"/>
      <c r="H13" s="372"/>
      <c r="I13" s="389">
        <f>O36</f>
        <v>20</v>
      </c>
      <c r="J13" s="389" t="s">
        <v>5</v>
      </c>
      <c r="K13" s="391">
        <f>Q36</f>
        <v>12</v>
      </c>
      <c r="L13" s="387">
        <f>H21</f>
        <v>25</v>
      </c>
      <c r="M13" s="389" t="s">
        <v>5</v>
      </c>
      <c r="N13" s="391">
        <f>F21</f>
        <v>28</v>
      </c>
      <c r="O13" s="424"/>
      <c r="P13" s="408"/>
      <c r="Q13" s="410"/>
      <c r="R13" s="385">
        <f>C13+I13+L13+O13</f>
        <v>65</v>
      </c>
      <c r="S13" s="403" t="s">
        <v>5</v>
      </c>
      <c r="T13" s="405">
        <f>E13+K13+N13+Q13</f>
        <v>51</v>
      </c>
      <c r="U13" s="413" t="s">
        <v>37</v>
      </c>
    </row>
    <row r="14" spans="1:21" ht="15.75" customHeight="1" thickBot="1">
      <c r="A14" s="312"/>
      <c r="B14" s="315"/>
      <c r="C14" s="388"/>
      <c r="D14" s="390"/>
      <c r="E14" s="390"/>
      <c r="F14" s="373"/>
      <c r="G14" s="374"/>
      <c r="H14" s="375"/>
      <c r="I14" s="389"/>
      <c r="J14" s="389"/>
      <c r="K14" s="391"/>
      <c r="L14" s="388"/>
      <c r="M14" s="390"/>
      <c r="N14" s="392"/>
      <c r="O14" s="388"/>
      <c r="P14" s="390"/>
      <c r="Q14" s="392"/>
      <c r="R14" s="386"/>
      <c r="S14" s="404"/>
      <c r="T14" s="406"/>
      <c r="U14" s="414"/>
    </row>
    <row r="15" spans="1:21" ht="15" customHeight="1">
      <c r="A15" s="310">
        <v>3</v>
      </c>
      <c r="B15" s="313" t="str">
        <f>'Nasazení do skupin'!B12</f>
        <v>TJ. SOKOL Holice "A"</v>
      </c>
      <c r="C15" s="393">
        <f>K7</f>
        <v>1</v>
      </c>
      <c r="D15" s="395" t="s">
        <v>5</v>
      </c>
      <c r="E15" s="397">
        <f>I7</f>
        <v>2</v>
      </c>
      <c r="F15" s="420">
        <f>K11</f>
        <v>0</v>
      </c>
      <c r="G15" s="419" t="s">
        <v>5</v>
      </c>
      <c r="H15" s="419">
        <f>I11</f>
        <v>2</v>
      </c>
      <c r="I15" s="357"/>
      <c r="J15" s="358"/>
      <c r="K15" s="359"/>
      <c r="L15" s="415">
        <f>O29</f>
        <v>2</v>
      </c>
      <c r="M15" s="415" t="s">
        <v>5</v>
      </c>
      <c r="N15" s="417">
        <f>Q29</f>
        <v>0</v>
      </c>
      <c r="O15" s="423"/>
      <c r="P15" s="421"/>
      <c r="Q15" s="422"/>
      <c r="R15" s="383">
        <f>C15+F15+L15+O15</f>
        <v>3</v>
      </c>
      <c r="S15" s="399" t="s">
        <v>5</v>
      </c>
      <c r="T15" s="401">
        <f>H15+E15+N15+Q15</f>
        <v>4</v>
      </c>
      <c r="U15" s="411">
        <v>2</v>
      </c>
    </row>
    <row r="16" spans="1:21" ht="15.75" customHeight="1" thickBot="1">
      <c r="A16" s="311"/>
      <c r="B16" s="314"/>
      <c r="C16" s="394"/>
      <c r="D16" s="396"/>
      <c r="E16" s="398"/>
      <c r="F16" s="394"/>
      <c r="G16" s="396"/>
      <c r="H16" s="396"/>
      <c r="I16" s="360"/>
      <c r="J16" s="361"/>
      <c r="K16" s="362"/>
      <c r="L16" s="416"/>
      <c r="M16" s="416"/>
      <c r="N16" s="418"/>
      <c r="O16" s="394"/>
      <c r="P16" s="396"/>
      <c r="Q16" s="398"/>
      <c r="R16" s="384"/>
      <c r="S16" s="400"/>
      <c r="T16" s="402"/>
      <c r="U16" s="412"/>
    </row>
    <row r="17" spans="1:22" ht="15" customHeight="1">
      <c r="A17" s="311"/>
      <c r="B17" s="314"/>
      <c r="C17" s="387">
        <f>K9</f>
        <v>26</v>
      </c>
      <c r="D17" s="389" t="s">
        <v>5</v>
      </c>
      <c r="E17" s="391">
        <f>I9</f>
        <v>27</v>
      </c>
      <c r="F17" s="387">
        <f>K13</f>
        <v>12</v>
      </c>
      <c r="G17" s="389" t="s">
        <v>5</v>
      </c>
      <c r="H17" s="389">
        <f>I13</f>
        <v>20</v>
      </c>
      <c r="I17" s="360"/>
      <c r="J17" s="361"/>
      <c r="K17" s="362"/>
      <c r="L17" s="407">
        <f>O30</f>
        <v>20</v>
      </c>
      <c r="M17" s="407" t="s">
        <v>5</v>
      </c>
      <c r="N17" s="409">
        <f>Q30</f>
        <v>12</v>
      </c>
      <c r="O17" s="424"/>
      <c r="P17" s="408"/>
      <c r="Q17" s="410"/>
      <c r="R17" s="385">
        <f>F17+C17+L17+O17</f>
        <v>58</v>
      </c>
      <c r="S17" s="403" t="s">
        <v>5</v>
      </c>
      <c r="T17" s="405">
        <f>H17+E17+N17+Q17</f>
        <v>59</v>
      </c>
      <c r="U17" s="413" t="s">
        <v>39</v>
      </c>
    </row>
    <row r="18" spans="1:22" ht="15.75" customHeight="1" thickBot="1">
      <c r="A18" s="312"/>
      <c r="B18" s="315"/>
      <c r="C18" s="388"/>
      <c r="D18" s="390"/>
      <c r="E18" s="392"/>
      <c r="F18" s="388"/>
      <c r="G18" s="390"/>
      <c r="H18" s="390"/>
      <c r="I18" s="363"/>
      <c r="J18" s="364"/>
      <c r="K18" s="365"/>
      <c r="L18" s="408"/>
      <c r="M18" s="408"/>
      <c r="N18" s="410"/>
      <c r="O18" s="388"/>
      <c r="P18" s="390"/>
      <c r="Q18" s="392"/>
      <c r="R18" s="386"/>
      <c r="S18" s="404"/>
      <c r="T18" s="406"/>
      <c r="U18" s="414"/>
    </row>
    <row r="19" spans="1:22" ht="15" customHeight="1">
      <c r="A19" s="310">
        <v>4</v>
      </c>
      <c r="B19" s="313" t="str">
        <f>'Nasazení do skupin'!B13</f>
        <v>TJ Slovan Chabařovice</v>
      </c>
      <c r="C19" s="393">
        <f>O33</f>
        <v>0</v>
      </c>
      <c r="D19" s="395" t="s">
        <v>5</v>
      </c>
      <c r="E19" s="397">
        <f>Q33</f>
        <v>2</v>
      </c>
      <c r="F19" s="393">
        <f>O39</f>
        <v>2</v>
      </c>
      <c r="G19" s="395" t="s">
        <v>5</v>
      </c>
      <c r="H19" s="397">
        <f>Q39</f>
        <v>1</v>
      </c>
      <c r="I19" s="420">
        <f>N15</f>
        <v>0</v>
      </c>
      <c r="J19" s="419" t="s">
        <v>5</v>
      </c>
      <c r="K19" s="419">
        <f>L15</f>
        <v>2</v>
      </c>
      <c r="L19" s="339">
        <v>2017</v>
      </c>
      <c r="M19" s="340"/>
      <c r="N19" s="341"/>
      <c r="O19" s="423"/>
      <c r="P19" s="421"/>
      <c r="Q19" s="422"/>
      <c r="R19" s="383">
        <f>F19+I19+C19+O19</f>
        <v>2</v>
      </c>
      <c r="S19" s="399" t="s">
        <v>5</v>
      </c>
      <c r="T19" s="401">
        <f>H19+K19+E19+Q19</f>
        <v>5</v>
      </c>
      <c r="U19" s="411">
        <v>2</v>
      </c>
    </row>
    <row r="20" spans="1:22" ht="15.75" customHeight="1" thickBot="1">
      <c r="A20" s="311"/>
      <c r="B20" s="314"/>
      <c r="C20" s="394"/>
      <c r="D20" s="396"/>
      <c r="E20" s="398"/>
      <c r="F20" s="394"/>
      <c r="G20" s="396"/>
      <c r="H20" s="398"/>
      <c r="I20" s="394"/>
      <c r="J20" s="396"/>
      <c r="K20" s="396"/>
      <c r="L20" s="342"/>
      <c r="M20" s="343"/>
      <c r="N20" s="344"/>
      <c r="O20" s="394"/>
      <c r="P20" s="396"/>
      <c r="Q20" s="398"/>
      <c r="R20" s="384"/>
      <c r="S20" s="400"/>
      <c r="T20" s="402"/>
      <c r="U20" s="412"/>
    </row>
    <row r="21" spans="1:22" ht="15" customHeight="1">
      <c r="A21" s="311"/>
      <c r="B21" s="314"/>
      <c r="C21" s="387">
        <f>O34</f>
        <v>12</v>
      </c>
      <c r="D21" s="389" t="s">
        <v>5</v>
      </c>
      <c r="E21" s="391">
        <f>Q34</f>
        <v>20</v>
      </c>
      <c r="F21" s="387">
        <f>O40</f>
        <v>28</v>
      </c>
      <c r="G21" s="389" t="s">
        <v>5</v>
      </c>
      <c r="H21" s="391">
        <f>Q40</f>
        <v>25</v>
      </c>
      <c r="I21" s="387">
        <f>N17</f>
        <v>12</v>
      </c>
      <c r="J21" s="389" t="s">
        <v>5</v>
      </c>
      <c r="K21" s="389">
        <f>L17</f>
        <v>20</v>
      </c>
      <c r="L21" s="342"/>
      <c r="M21" s="343"/>
      <c r="N21" s="344"/>
      <c r="O21" s="407"/>
      <c r="P21" s="407"/>
      <c r="Q21" s="409"/>
      <c r="R21" s="385">
        <f>F21+I21+C21+O21</f>
        <v>52</v>
      </c>
      <c r="S21" s="403" t="s">
        <v>5</v>
      </c>
      <c r="T21" s="405">
        <f>H21+K21+E21+Q21</f>
        <v>65</v>
      </c>
      <c r="U21" s="413" t="s">
        <v>217</v>
      </c>
    </row>
    <row r="22" spans="1:22" ht="15.75" customHeight="1" thickBot="1">
      <c r="A22" s="312"/>
      <c r="B22" s="315"/>
      <c r="C22" s="388"/>
      <c r="D22" s="390"/>
      <c r="E22" s="392"/>
      <c r="F22" s="388"/>
      <c r="G22" s="390"/>
      <c r="H22" s="392"/>
      <c r="I22" s="388"/>
      <c r="J22" s="390"/>
      <c r="K22" s="390"/>
      <c r="L22" s="345"/>
      <c r="M22" s="346"/>
      <c r="N22" s="347"/>
      <c r="O22" s="408"/>
      <c r="P22" s="408"/>
      <c r="Q22" s="410"/>
      <c r="R22" s="386"/>
      <c r="S22" s="404"/>
      <c r="T22" s="406"/>
      <c r="U22" s="414"/>
    </row>
    <row r="23" spans="1:22" ht="15.75" customHeight="1">
      <c r="A23" s="439">
        <v>5</v>
      </c>
      <c r="B23" s="440"/>
      <c r="C23" s="423"/>
      <c r="D23" s="421"/>
      <c r="E23" s="422"/>
      <c r="F23" s="423"/>
      <c r="G23" s="421"/>
      <c r="H23" s="422"/>
      <c r="I23" s="423"/>
      <c r="J23" s="421"/>
      <c r="K23" s="422"/>
      <c r="L23" s="423"/>
      <c r="M23" s="421"/>
      <c r="N23" s="422"/>
      <c r="O23" s="428"/>
      <c r="P23" s="429"/>
      <c r="Q23" s="430"/>
      <c r="R23" s="431"/>
      <c r="S23" s="432"/>
      <c r="T23" s="433"/>
      <c r="U23" s="434"/>
    </row>
    <row r="24" spans="1:22" ht="15.75" customHeight="1" thickBot="1">
      <c r="A24" s="311"/>
      <c r="B24" s="314"/>
      <c r="C24" s="394"/>
      <c r="D24" s="396"/>
      <c r="E24" s="398"/>
      <c r="F24" s="394"/>
      <c r="G24" s="396"/>
      <c r="H24" s="398"/>
      <c r="I24" s="394"/>
      <c r="J24" s="396"/>
      <c r="K24" s="398"/>
      <c r="L24" s="394"/>
      <c r="M24" s="396"/>
      <c r="N24" s="398"/>
      <c r="O24" s="342"/>
      <c r="P24" s="343"/>
      <c r="Q24" s="344"/>
      <c r="R24" s="384"/>
      <c r="S24" s="400"/>
      <c r="T24" s="402"/>
      <c r="U24" s="412"/>
    </row>
    <row r="25" spans="1:22" ht="15.75" customHeight="1">
      <c r="A25" s="311"/>
      <c r="B25" s="314"/>
      <c r="C25" s="424"/>
      <c r="D25" s="408"/>
      <c r="E25" s="410"/>
      <c r="F25" s="424"/>
      <c r="G25" s="408"/>
      <c r="H25" s="410"/>
      <c r="I25" s="424"/>
      <c r="J25" s="408"/>
      <c r="K25" s="410"/>
      <c r="L25" s="424"/>
      <c r="M25" s="408"/>
      <c r="N25" s="410"/>
      <c r="O25" s="342"/>
      <c r="P25" s="343"/>
      <c r="Q25" s="344"/>
      <c r="R25" s="425"/>
      <c r="S25" s="426"/>
      <c r="T25" s="427"/>
      <c r="U25" s="435"/>
    </row>
    <row r="26" spans="1:22" ht="15.75" customHeight="1" thickBot="1">
      <c r="A26" s="312"/>
      <c r="B26" s="315"/>
      <c r="C26" s="388"/>
      <c r="D26" s="390"/>
      <c r="E26" s="392"/>
      <c r="F26" s="388"/>
      <c r="G26" s="390"/>
      <c r="H26" s="392"/>
      <c r="I26" s="388"/>
      <c r="J26" s="390"/>
      <c r="K26" s="392"/>
      <c r="L26" s="388"/>
      <c r="M26" s="390"/>
      <c r="N26" s="392"/>
      <c r="O26" s="345"/>
      <c r="P26" s="346"/>
      <c r="Q26" s="347"/>
      <c r="R26" s="386"/>
      <c r="S26" s="404"/>
      <c r="T26" s="406"/>
      <c r="U26" s="414"/>
    </row>
    <row r="28" spans="1:22" ht="24.95" customHeight="1">
      <c r="A28" s="376" t="s">
        <v>12</v>
      </c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8"/>
      <c r="S28" s="166"/>
      <c r="T28" s="173"/>
      <c r="U28" s="173"/>
    </row>
    <row r="29" spans="1:22" ht="15" customHeight="1">
      <c r="A29" s="379">
        <v>1</v>
      </c>
      <c r="B29" s="381" t="str">
        <f>B15</f>
        <v>TJ. SOKOL Holice "A"</v>
      </c>
      <c r="C29" s="381"/>
      <c r="D29" s="381" t="s">
        <v>5</v>
      </c>
      <c r="E29" s="381" t="str">
        <f>B19</f>
        <v>TJ Slovan Chabařovice</v>
      </c>
      <c r="F29" s="381"/>
      <c r="G29" s="381"/>
      <c r="H29" s="381"/>
      <c r="I29" s="381"/>
      <c r="J29" s="381"/>
      <c r="K29" s="381"/>
      <c r="L29" s="381"/>
      <c r="M29" s="381"/>
      <c r="N29" s="381"/>
      <c r="O29" s="174">
        <v>2</v>
      </c>
      <c r="P29" s="175" t="s">
        <v>5</v>
      </c>
      <c r="Q29" s="175">
        <v>0</v>
      </c>
      <c r="R29" s="165" t="s">
        <v>11</v>
      </c>
      <c r="S29" s="164"/>
      <c r="T29" s="34"/>
      <c r="U29" s="35"/>
      <c r="V29" s="3"/>
    </row>
    <row r="30" spans="1:22" ht="15" customHeight="1">
      <c r="A30" s="380"/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176">
        <v>20</v>
      </c>
      <c r="P30" s="177" t="s">
        <v>5</v>
      </c>
      <c r="Q30" s="162">
        <v>12</v>
      </c>
      <c r="R30" s="6" t="s">
        <v>10</v>
      </c>
      <c r="S30" s="164"/>
      <c r="T30" s="32"/>
      <c r="U30" s="35"/>
      <c r="V30" s="3"/>
    </row>
    <row r="31" spans="1:22" ht="15" customHeight="1">
      <c r="A31" s="380">
        <v>2</v>
      </c>
      <c r="B31" s="382" t="str">
        <f>B7</f>
        <v>NK CLIMAX Vsetín "A"</v>
      </c>
      <c r="C31" s="382"/>
      <c r="D31" s="382" t="s">
        <v>5</v>
      </c>
      <c r="E31" s="382" t="str">
        <f>B11</f>
        <v>TJ Dynamo České Budějovice "B"</v>
      </c>
      <c r="F31" s="382"/>
      <c r="G31" s="382"/>
      <c r="H31" s="382"/>
      <c r="I31" s="382"/>
      <c r="J31" s="382"/>
      <c r="K31" s="382"/>
      <c r="L31" s="382"/>
      <c r="M31" s="382"/>
      <c r="N31" s="382"/>
      <c r="O31" s="178">
        <v>0</v>
      </c>
      <c r="P31" s="177" t="s">
        <v>5</v>
      </c>
      <c r="Q31" s="177">
        <v>2</v>
      </c>
      <c r="R31" s="6" t="s">
        <v>11</v>
      </c>
      <c r="S31" s="164"/>
      <c r="T31" s="34"/>
      <c r="U31" s="35"/>
    </row>
    <row r="32" spans="1:22" ht="15" customHeight="1">
      <c r="A32" s="380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176">
        <v>11</v>
      </c>
      <c r="P32" s="177" t="s">
        <v>5</v>
      </c>
      <c r="Q32" s="162">
        <v>20</v>
      </c>
      <c r="R32" s="6" t="s">
        <v>10</v>
      </c>
      <c r="S32" s="164"/>
      <c r="T32" s="32"/>
      <c r="U32" s="35"/>
    </row>
    <row r="33" spans="1:21" ht="15" customHeight="1">
      <c r="A33" s="380">
        <v>3</v>
      </c>
      <c r="B33" s="382" t="str">
        <f>B19</f>
        <v>TJ Slovan Chabařovice</v>
      </c>
      <c r="C33" s="382"/>
      <c r="D33" s="382" t="s">
        <v>5</v>
      </c>
      <c r="E33" s="382" t="str">
        <f>B7</f>
        <v>NK CLIMAX Vsetín "A"</v>
      </c>
      <c r="F33" s="382"/>
      <c r="G33" s="382"/>
      <c r="H33" s="382"/>
      <c r="I33" s="382"/>
      <c r="J33" s="382"/>
      <c r="K33" s="382"/>
      <c r="L33" s="382"/>
      <c r="M33" s="382"/>
      <c r="N33" s="382"/>
      <c r="O33" s="178">
        <v>0</v>
      </c>
      <c r="P33" s="177" t="s">
        <v>5</v>
      </c>
      <c r="Q33" s="177">
        <v>2</v>
      </c>
      <c r="R33" s="6" t="s">
        <v>11</v>
      </c>
      <c r="S33" s="164"/>
      <c r="T33" s="34"/>
      <c r="U33" s="35"/>
    </row>
    <row r="34" spans="1:21" ht="15" customHeight="1">
      <c r="A34" s="380"/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176">
        <v>12</v>
      </c>
      <c r="P34" s="177" t="s">
        <v>5</v>
      </c>
      <c r="Q34" s="162">
        <v>20</v>
      </c>
      <c r="R34" s="6" t="s">
        <v>10</v>
      </c>
      <c r="S34" s="164"/>
      <c r="T34" s="32"/>
      <c r="U34" s="35"/>
    </row>
    <row r="35" spans="1:21" ht="15" customHeight="1">
      <c r="A35" s="380">
        <v>4</v>
      </c>
      <c r="B35" s="382" t="str">
        <f>B11</f>
        <v>TJ Dynamo České Budějovice "B"</v>
      </c>
      <c r="C35" s="382"/>
      <c r="D35" s="382" t="s">
        <v>5</v>
      </c>
      <c r="E35" s="382" t="str">
        <f>B15</f>
        <v>TJ. SOKOL Holice "A"</v>
      </c>
      <c r="F35" s="382"/>
      <c r="G35" s="382"/>
      <c r="H35" s="382"/>
      <c r="I35" s="382"/>
      <c r="J35" s="382"/>
      <c r="K35" s="382"/>
      <c r="L35" s="382"/>
      <c r="M35" s="382"/>
      <c r="N35" s="382"/>
      <c r="O35" s="178">
        <v>2</v>
      </c>
      <c r="P35" s="177" t="s">
        <v>5</v>
      </c>
      <c r="Q35" s="177">
        <v>0</v>
      </c>
      <c r="R35" s="6" t="s">
        <v>11</v>
      </c>
      <c r="S35" s="164"/>
      <c r="T35" s="34"/>
      <c r="U35" s="35"/>
    </row>
    <row r="36" spans="1:21" ht="15" customHeight="1">
      <c r="A36" s="380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176">
        <v>20</v>
      </c>
      <c r="P36" s="177" t="s">
        <v>5</v>
      </c>
      <c r="Q36" s="162">
        <v>12</v>
      </c>
      <c r="R36" s="6" t="s">
        <v>10</v>
      </c>
      <c r="S36" s="164"/>
      <c r="T36" s="32"/>
      <c r="U36" s="35"/>
    </row>
    <row r="37" spans="1:21" ht="15" customHeight="1">
      <c r="A37" s="380">
        <v>5</v>
      </c>
      <c r="B37" s="382" t="str">
        <f>B7</f>
        <v>NK CLIMAX Vsetín "A"</v>
      </c>
      <c r="C37" s="382"/>
      <c r="D37" s="382" t="s">
        <v>5</v>
      </c>
      <c r="E37" s="382" t="str">
        <f>B15</f>
        <v>TJ. SOKOL Holice "A"</v>
      </c>
      <c r="F37" s="382"/>
      <c r="G37" s="382"/>
      <c r="H37" s="382"/>
      <c r="I37" s="382"/>
      <c r="J37" s="382"/>
      <c r="K37" s="382"/>
      <c r="L37" s="382"/>
      <c r="M37" s="382"/>
      <c r="N37" s="382"/>
      <c r="O37" s="178">
        <v>2</v>
      </c>
      <c r="P37" s="177" t="s">
        <v>5</v>
      </c>
      <c r="Q37" s="177">
        <v>1</v>
      </c>
      <c r="R37" s="6" t="s">
        <v>11</v>
      </c>
      <c r="S37" s="164"/>
      <c r="T37" s="34"/>
      <c r="U37" s="35"/>
    </row>
    <row r="38" spans="1:21" ht="15" customHeight="1">
      <c r="A38" s="380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176">
        <v>27</v>
      </c>
      <c r="P38" s="177" t="s">
        <v>5</v>
      </c>
      <c r="Q38" s="162">
        <v>26</v>
      </c>
      <c r="R38" s="6" t="s">
        <v>10</v>
      </c>
      <c r="S38" s="164"/>
      <c r="T38" s="32"/>
      <c r="U38" s="35"/>
    </row>
    <row r="39" spans="1:21" ht="15" customHeight="1">
      <c r="A39" s="380">
        <v>6</v>
      </c>
      <c r="B39" s="382" t="str">
        <f>B19</f>
        <v>TJ Slovan Chabařovice</v>
      </c>
      <c r="C39" s="382"/>
      <c r="D39" s="382" t="s">
        <v>5</v>
      </c>
      <c r="E39" s="382" t="str">
        <f>B11</f>
        <v>TJ Dynamo České Budějovice "B"</v>
      </c>
      <c r="F39" s="382"/>
      <c r="G39" s="382"/>
      <c r="H39" s="382"/>
      <c r="I39" s="382"/>
      <c r="J39" s="382"/>
      <c r="K39" s="382"/>
      <c r="L39" s="382"/>
      <c r="M39" s="382"/>
      <c r="N39" s="382"/>
      <c r="O39" s="178">
        <v>2</v>
      </c>
      <c r="P39" s="177" t="s">
        <v>5</v>
      </c>
      <c r="Q39" s="177">
        <v>1</v>
      </c>
      <c r="R39" s="6" t="s">
        <v>11</v>
      </c>
      <c r="S39" s="164"/>
      <c r="T39" s="34"/>
      <c r="U39" s="35"/>
    </row>
    <row r="40" spans="1:21" ht="15" customHeight="1">
      <c r="A40" s="380"/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176">
        <v>28</v>
      </c>
      <c r="P40" s="177" t="s">
        <v>5</v>
      </c>
      <c r="Q40" s="162">
        <v>25</v>
      </c>
      <c r="R40" s="6" t="s">
        <v>10</v>
      </c>
      <c r="S40" s="164"/>
      <c r="T40" s="32"/>
      <c r="U40" s="35"/>
    </row>
    <row r="41" spans="1:21" ht="15.75">
      <c r="A41" s="380">
        <v>7</v>
      </c>
      <c r="B41" s="382"/>
      <c r="C41" s="382"/>
      <c r="D41" s="382" t="s">
        <v>5</v>
      </c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178"/>
      <c r="P41" s="177" t="s">
        <v>5</v>
      </c>
      <c r="Q41" s="177"/>
      <c r="R41" s="6" t="s">
        <v>11</v>
      </c>
      <c r="S41" s="164"/>
      <c r="T41" s="34"/>
      <c r="U41" s="35"/>
    </row>
    <row r="42" spans="1:21" ht="15.75">
      <c r="A42" s="380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176"/>
      <c r="P42" s="177" t="s">
        <v>5</v>
      </c>
      <c r="Q42" s="162"/>
      <c r="R42" s="6" t="s">
        <v>10</v>
      </c>
      <c r="S42" s="164"/>
      <c r="T42" s="32"/>
      <c r="U42" s="35"/>
    </row>
    <row r="43" spans="1:21" ht="14.45" customHeight="1">
      <c r="A43" s="380">
        <v>8</v>
      </c>
      <c r="B43" s="382"/>
      <c r="C43" s="382"/>
      <c r="D43" s="382" t="s">
        <v>5</v>
      </c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178"/>
      <c r="P43" s="177" t="s">
        <v>5</v>
      </c>
      <c r="Q43" s="177"/>
      <c r="R43" s="6" t="s">
        <v>11</v>
      </c>
      <c r="S43" s="164"/>
      <c r="T43" s="34"/>
      <c r="U43" s="35"/>
    </row>
    <row r="44" spans="1:21" ht="14.45" customHeight="1">
      <c r="A44" s="380"/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176"/>
      <c r="P44" s="177" t="s">
        <v>5</v>
      </c>
      <c r="Q44" s="162"/>
      <c r="R44" s="6" t="s">
        <v>10</v>
      </c>
      <c r="S44" s="164"/>
      <c r="T44" s="32"/>
      <c r="U44" s="35"/>
    </row>
    <row r="45" spans="1:21" ht="15.75">
      <c r="A45" s="380">
        <v>9</v>
      </c>
      <c r="B45" s="382"/>
      <c r="C45" s="382"/>
      <c r="D45" s="382" t="s">
        <v>5</v>
      </c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178"/>
      <c r="P45" s="177" t="s">
        <v>5</v>
      </c>
      <c r="Q45" s="177"/>
      <c r="R45" s="6" t="s">
        <v>11</v>
      </c>
      <c r="S45" s="164"/>
      <c r="T45" s="34"/>
      <c r="U45" s="35"/>
    </row>
    <row r="46" spans="1:21" ht="15.75">
      <c r="A46" s="380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176"/>
      <c r="P46" s="177" t="s">
        <v>5</v>
      </c>
      <c r="Q46" s="162"/>
      <c r="R46" s="6" t="s">
        <v>10</v>
      </c>
      <c r="S46" s="164"/>
      <c r="T46" s="32"/>
      <c r="U46" s="35"/>
    </row>
    <row r="47" spans="1:21" ht="15.75">
      <c r="A47" s="380">
        <v>10</v>
      </c>
      <c r="B47" s="382"/>
      <c r="C47" s="382"/>
      <c r="D47" s="382" t="s">
        <v>5</v>
      </c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"/>
      <c r="P47" s="39" t="s">
        <v>5</v>
      </c>
      <c r="Q47" s="39"/>
      <c r="R47" s="6" t="s">
        <v>11</v>
      </c>
      <c r="S47" s="164"/>
      <c r="T47" s="34"/>
      <c r="U47" s="35"/>
    </row>
    <row r="48" spans="1:21" ht="15.75">
      <c r="A48" s="380"/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7"/>
      <c r="P48" s="39" t="s">
        <v>5</v>
      </c>
      <c r="Q48" s="27"/>
      <c r="R48" s="6" t="s">
        <v>10</v>
      </c>
      <c r="S48" s="164"/>
      <c r="T48" s="32"/>
      <c r="U48" s="3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Q11:Q12"/>
    <mergeCell ref="P11:P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  <mergeCell ref="L9:L10"/>
    <mergeCell ref="M9:M10"/>
    <mergeCell ref="N9:N10"/>
    <mergeCell ref="J11:J12"/>
    <mergeCell ref="K11:K12"/>
    <mergeCell ref="L11:L12"/>
    <mergeCell ref="M11:M12"/>
    <mergeCell ref="N11:N12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Q13:Q14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51181102362204722" right="0.31496062992125984" top="0.78740157480314965" bottom="0.78740157480314965" header="0.31496062992125984" footer="0.31496062992125984"/>
  <pageSetup paperSize="9" orientation="landscape" r:id="rId1"/>
  <ignoredErrors>
    <ignoredError sqref="B31 E3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workbookViewId="0">
      <selection activeCell="S24" sqref="S24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436" t="str">
        <f>'Nasazení do skupin'!B2</f>
        <v>43. BOTAS MČR dorostu trojice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8"/>
    </row>
    <row r="3" spans="1:26" ht="15.75" customHeight="1" thickBot="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4"/>
    </row>
    <row r="4" spans="1:26" ht="32.25" customHeight="1" thickBot="1">
      <c r="A4" s="443" t="s">
        <v>9</v>
      </c>
      <c r="B4" s="444"/>
      <c r="C4" s="295" t="str">
        <f>'Nasazení do skupin'!B3</f>
        <v>Rychnovek 6.7.2017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</row>
    <row r="5" spans="1:26" ht="15" customHeight="1">
      <c r="A5" s="306"/>
      <c r="B5" s="307"/>
      <c r="C5" s="436">
        <v>1</v>
      </c>
      <c r="D5" s="437"/>
      <c r="E5" s="438"/>
      <c r="F5" s="436">
        <v>2</v>
      </c>
      <c r="G5" s="437"/>
      <c r="H5" s="438"/>
      <c r="I5" s="436">
        <v>3</v>
      </c>
      <c r="J5" s="437"/>
      <c r="K5" s="438"/>
      <c r="L5" s="436">
        <v>4</v>
      </c>
      <c r="M5" s="437"/>
      <c r="N5" s="438"/>
      <c r="O5" s="468" t="s">
        <v>1</v>
      </c>
      <c r="P5" s="469"/>
      <c r="Q5" s="470"/>
      <c r="R5" s="229" t="s">
        <v>2</v>
      </c>
    </row>
    <row r="6" spans="1:26" ht="15.75" customHeight="1" thickBot="1">
      <c r="A6" s="308"/>
      <c r="B6" s="309"/>
      <c r="C6" s="445"/>
      <c r="D6" s="322"/>
      <c r="E6" s="323"/>
      <c r="F6" s="292"/>
      <c r="G6" s="293"/>
      <c r="H6" s="294"/>
      <c r="I6" s="292"/>
      <c r="J6" s="293"/>
      <c r="K6" s="294"/>
      <c r="L6" s="292"/>
      <c r="M6" s="293"/>
      <c r="N6" s="294"/>
      <c r="O6" s="301" t="s">
        <v>3</v>
      </c>
      <c r="P6" s="302"/>
      <c r="Q6" s="303"/>
      <c r="R6" s="224" t="s">
        <v>4</v>
      </c>
    </row>
    <row r="7" spans="1:26" ht="15" customHeight="1">
      <c r="A7" s="439">
        <v>1</v>
      </c>
      <c r="B7" s="440" t="str">
        <f>'Nasazení do skupin'!B15</f>
        <v xml:space="preserve">TJ SLAVOJ Český Brod </v>
      </c>
      <c r="C7" s="449"/>
      <c r="D7" s="450"/>
      <c r="E7" s="451"/>
      <c r="F7" s="447"/>
      <c r="G7" s="447"/>
      <c r="H7" s="448"/>
      <c r="I7" s="446"/>
      <c r="J7" s="447"/>
      <c r="K7" s="448"/>
      <c r="L7" s="446"/>
      <c r="M7" s="447"/>
      <c r="N7" s="448"/>
      <c r="O7" s="454"/>
      <c r="P7" s="452"/>
      <c r="Q7" s="441"/>
      <c r="R7" s="442"/>
      <c r="Y7" s="32"/>
    </row>
    <row r="8" spans="1:26" ht="15.75" customHeight="1" thickBot="1">
      <c r="A8" s="311"/>
      <c r="B8" s="314"/>
      <c r="C8" s="360"/>
      <c r="D8" s="361"/>
      <c r="E8" s="362"/>
      <c r="F8" s="321"/>
      <c r="G8" s="321"/>
      <c r="H8" s="334"/>
      <c r="I8" s="319"/>
      <c r="J8" s="321"/>
      <c r="K8" s="334"/>
      <c r="L8" s="319"/>
      <c r="M8" s="321"/>
      <c r="N8" s="334"/>
      <c r="O8" s="287"/>
      <c r="P8" s="277"/>
      <c r="Q8" s="279"/>
      <c r="R8" s="281"/>
    </row>
    <row r="9" spans="1:26" ht="15" customHeight="1">
      <c r="A9" s="311"/>
      <c r="B9" s="314"/>
      <c r="C9" s="360"/>
      <c r="D9" s="361"/>
      <c r="E9" s="362"/>
      <c r="F9" s="337"/>
      <c r="G9" s="337"/>
      <c r="H9" s="335"/>
      <c r="I9" s="316"/>
      <c r="J9" s="337"/>
      <c r="K9" s="335"/>
      <c r="L9" s="316"/>
      <c r="M9" s="337"/>
      <c r="N9" s="335"/>
      <c r="O9" s="270"/>
      <c r="P9" s="272"/>
      <c r="Q9" s="274"/>
      <c r="R9" s="456"/>
      <c r="X9" s="32"/>
      <c r="Y9" s="32"/>
      <c r="Z9" s="32"/>
    </row>
    <row r="10" spans="1:26" ht="15.75" customHeight="1" thickBot="1">
      <c r="A10" s="312"/>
      <c r="B10" s="315"/>
      <c r="C10" s="363"/>
      <c r="D10" s="364"/>
      <c r="E10" s="365"/>
      <c r="F10" s="337"/>
      <c r="G10" s="337"/>
      <c r="H10" s="335"/>
      <c r="I10" s="317"/>
      <c r="J10" s="338"/>
      <c r="K10" s="336"/>
      <c r="L10" s="317"/>
      <c r="M10" s="338"/>
      <c r="N10" s="336"/>
      <c r="O10" s="271"/>
      <c r="P10" s="273"/>
      <c r="Q10" s="275"/>
      <c r="R10" s="285"/>
      <c r="X10" s="32"/>
      <c r="Y10" s="32"/>
      <c r="Z10" s="32"/>
    </row>
    <row r="11" spans="1:26" ht="15" customHeight="1">
      <c r="A11" s="439">
        <v>2</v>
      </c>
      <c r="B11" s="440" t="str">
        <f>'Nasazení do skupin'!B16</f>
        <v>TJ Sokol Zbečník "A"</v>
      </c>
      <c r="C11" s="366"/>
      <c r="D11" s="350"/>
      <c r="E11" s="350"/>
      <c r="F11" s="455" t="s">
        <v>34</v>
      </c>
      <c r="G11" s="450"/>
      <c r="H11" s="451"/>
      <c r="I11" s="447"/>
      <c r="J11" s="447"/>
      <c r="K11" s="448"/>
      <c r="L11" s="446"/>
      <c r="M11" s="447"/>
      <c r="N11" s="448"/>
      <c r="O11" s="454"/>
      <c r="P11" s="452"/>
      <c r="Q11" s="441"/>
      <c r="R11" s="442"/>
    </row>
    <row r="12" spans="1:26" ht="15.75" customHeight="1" thickBot="1">
      <c r="A12" s="311"/>
      <c r="B12" s="314"/>
      <c r="C12" s="319"/>
      <c r="D12" s="321"/>
      <c r="E12" s="321"/>
      <c r="F12" s="360"/>
      <c r="G12" s="361"/>
      <c r="H12" s="362"/>
      <c r="I12" s="321"/>
      <c r="J12" s="321"/>
      <c r="K12" s="334"/>
      <c r="L12" s="319"/>
      <c r="M12" s="321"/>
      <c r="N12" s="334"/>
      <c r="O12" s="287"/>
      <c r="P12" s="277"/>
      <c r="Q12" s="279"/>
      <c r="R12" s="281"/>
    </row>
    <row r="13" spans="1:26" ht="15" customHeight="1">
      <c r="A13" s="311"/>
      <c r="B13" s="314"/>
      <c r="C13" s="316"/>
      <c r="D13" s="337"/>
      <c r="E13" s="337"/>
      <c r="F13" s="360"/>
      <c r="G13" s="361"/>
      <c r="H13" s="362"/>
      <c r="I13" s="337"/>
      <c r="J13" s="337"/>
      <c r="K13" s="335"/>
      <c r="L13" s="316"/>
      <c r="M13" s="337"/>
      <c r="N13" s="335"/>
      <c r="O13" s="270"/>
      <c r="P13" s="272"/>
      <c r="Q13" s="274"/>
      <c r="R13" s="456"/>
    </row>
    <row r="14" spans="1:26" ht="15.75" customHeight="1" thickBot="1">
      <c r="A14" s="312"/>
      <c r="B14" s="315"/>
      <c r="C14" s="317"/>
      <c r="D14" s="338"/>
      <c r="E14" s="338"/>
      <c r="F14" s="363"/>
      <c r="G14" s="364"/>
      <c r="H14" s="365"/>
      <c r="I14" s="337"/>
      <c r="J14" s="337"/>
      <c r="K14" s="335"/>
      <c r="L14" s="317"/>
      <c r="M14" s="338"/>
      <c r="N14" s="336"/>
      <c r="O14" s="271"/>
      <c r="P14" s="273"/>
      <c r="Q14" s="275"/>
      <c r="R14" s="285"/>
    </row>
    <row r="15" spans="1:26" ht="15" customHeight="1">
      <c r="A15" s="439">
        <v>3</v>
      </c>
      <c r="B15" s="440" t="str">
        <f>'Nasazení do skupin'!B17</f>
        <v xml:space="preserve">TJ Spartak Čelákovice - oddíl nohejbalu </v>
      </c>
      <c r="C15" s="446"/>
      <c r="D15" s="447"/>
      <c r="E15" s="448"/>
      <c r="F15" s="366"/>
      <c r="G15" s="350"/>
      <c r="H15" s="350"/>
      <c r="I15" s="457"/>
      <c r="J15" s="458"/>
      <c r="K15" s="459"/>
      <c r="L15" s="466"/>
      <c r="M15" s="466"/>
      <c r="N15" s="467"/>
      <c r="O15" s="454"/>
      <c r="P15" s="452"/>
      <c r="Q15" s="441"/>
      <c r="R15" s="442"/>
    </row>
    <row r="16" spans="1:26" ht="15.75" customHeight="1" thickBot="1">
      <c r="A16" s="311"/>
      <c r="B16" s="314"/>
      <c r="C16" s="319"/>
      <c r="D16" s="321"/>
      <c r="E16" s="334"/>
      <c r="F16" s="319"/>
      <c r="G16" s="321"/>
      <c r="H16" s="321"/>
      <c r="I16" s="460"/>
      <c r="J16" s="461"/>
      <c r="K16" s="462"/>
      <c r="L16" s="354"/>
      <c r="M16" s="354"/>
      <c r="N16" s="349"/>
      <c r="O16" s="287"/>
      <c r="P16" s="277"/>
      <c r="Q16" s="279"/>
      <c r="R16" s="281"/>
    </row>
    <row r="17" spans="1:28" ht="15" customHeight="1">
      <c r="A17" s="311"/>
      <c r="B17" s="314"/>
      <c r="C17" s="316"/>
      <c r="D17" s="337"/>
      <c r="E17" s="335"/>
      <c r="F17" s="316"/>
      <c r="G17" s="337"/>
      <c r="H17" s="337"/>
      <c r="I17" s="460"/>
      <c r="J17" s="461"/>
      <c r="K17" s="462"/>
      <c r="L17" s="355"/>
      <c r="M17" s="355"/>
      <c r="N17" s="351"/>
      <c r="O17" s="270"/>
      <c r="P17" s="272"/>
      <c r="Q17" s="274"/>
      <c r="R17" s="456"/>
    </row>
    <row r="18" spans="1:28" ht="15.75" customHeight="1" thickBot="1">
      <c r="A18" s="312"/>
      <c r="B18" s="315"/>
      <c r="C18" s="317"/>
      <c r="D18" s="338"/>
      <c r="E18" s="336"/>
      <c r="F18" s="317"/>
      <c r="G18" s="338"/>
      <c r="H18" s="338"/>
      <c r="I18" s="463"/>
      <c r="J18" s="464"/>
      <c r="K18" s="465"/>
      <c r="L18" s="356"/>
      <c r="M18" s="356"/>
      <c r="N18" s="352"/>
      <c r="O18" s="271"/>
      <c r="P18" s="273"/>
      <c r="Q18" s="275"/>
      <c r="R18" s="285"/>
    </row>
    <row r="19" spans="1:28" ht="15" customHeight="1">
      <c r="A19" s="439">
        <v>4</v>
      </c>
      <c r="B19" s="440" t="str">
        <f>'Nasazení do skupin'!B18</f>
        <v>Nohejbalový klub Bajda Kroměříž, z.s.</v>
      </c>
      <c r="C19" s="446"/>
      <c r="D19" s="447"/>
      <c r="E19" s="448"/>
      <c r="F19" s="446"/>
      <c r="G19" s="447"/>
      <c r="H19" s="448"/>
      <c r="I19" s="366"/>
      <c r="J19" s="350"/>
      <c r="K19" s="350"/>
      <c r="L19" s="457">
        <v>2017</v>
      </c>
      <c r="M19" s="458"/>
      <c r="N19" s="459"/>
      <c r="O19" s="452"/>
      <c r="P19" s="452"/>
      <c r="Q19" s="441"/>
      <c r="R19" s="442"/>
    </row>
    <row r="20" spans="1:28" ht="15.75" customHeight="1" thickBot="1">
      <c r="A20" s="311"/>
      <c r="B20" s="314"/>
      <c r="C20" s="319"/>
      <c r="D20" s="321"/>
      <c r="E20" s="334"/>
      <c r="F20" s="319"/>
      <c r="G20" s="321"/>
      <c r="H20" s="334"/>
      <c r="I20" s="319"/>
      <c r="J20" s="321"/>
      <c r="K20" s="321"/>
      <c r="L20" s="460"/>
      <c r="M20" s="461"/>
      <c r="N20" s="462"/>
      <c r="O20" s="277"/>
      <c r="P20" s="277"/>
      <c r="Q20" s="279"/>
      <c r="R20" s="281"/>
    </row>
    <row r="21" spans="1:28" ht="15" customHeight="1">
      <c r="A21" s="311"/>
      <c r="B21" s="314"/>
      <c r="C21" s="316"/>
      <c r="D21" s="337"/>
      <c r="E21" s="335"/>
      <c r="F21" s="316"/>
      <c r="G21" s="337"/>
      <c r="H21" s="335"/>
      <c r="I21" s="316"/>
      <c r="J21" s="337"/>
      <c r="K21" s="337"/>
      <c r="L21" s="460"/>
      <c r="M21" s="461"/>
      <c r="N21" s="462"/>
      <c r="O21" s="282"/>
      <c r="P21" s="272"/>
      <c r="Q21" s="274"/>
      <c r="R21" s="456"/>
    </row>
    <row r="22" spans="1:28" ht="15.75" customHeight="1" thickBot="1">
      <c r="A22" s="312"/>
      <c r="B22" s="315"/>
      <c r="C22" s="317"/>
      <c r="D22" s="338"/>
      <c r="E22" s="336"/>
      <c r="F22" s="317"/>
      <c r="G22" s="338"/>
      <c r="H22" s="336"/>
      <c r="I22" s="317"/>
      <c r="J22" s="338"/>
      <c r="K22" s="338"/>
      <c r="L22" s="463"/>
      <c r="M22" s="464"/>
      <c r="N22" s="465"/>
      <c r="O22" s="283"/>
      <c r="P22" s="273"/>
      <c r="Q22" s="275"/>
      <c r="R22" s="285"/>
    </row>
    <row r="24" spans="1:28" ht="24.95" customHeight="1">
      <c r="A24" s="453"/>
      <c r="B24" s="453"/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ht="15" customHeight="1">
      <c r="A25" s="267"/>
      <c r="B25" s="266"/>
      <c r="C25" s="266"/>
      <c r="D25" s="269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33"/>
      <c r="P25" s="34"/>
      <c r="Q25" s="34"/>
      <c r="R25" s="35"/>
      <c r="S25" s="230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ht="15" customHeight="1">
      <c r="A26" s="267"/>
      <c r="B26" s="266"/>
      <c r="C26" s="266"/>
      <c r="D26" s="269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36"/>
      <c r="P26" s="34"/>
      <c r="Q26" s="32"/>
      <c r="R26" s="35"/>
      <c r="S26" s="230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ht="15" customHeight="1">
      <c r="A27" s="267"/>
      <c r="B27" s="266"/>
      <c r="C27" s="266"/>
      <c r="D27" s="269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33"/>
      <c r="P27" s="34"/>
      <c r="Q27" s="34"/>
      <c r="R27" s="35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ht="15" customHeight="1">
      <c r="A28" s="267"/>
      <c r="B28" s="266"/>
      <c r="C28" s="266"/>
      <c r="D28" s="269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36"/>
      <c r="P28" s="34"/>
      <c r="Q28" s="32"/>
      <c r="R28" s="35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ht="13.15" customHeight="1">
      <c r="A29" s="267"/>
      <c r="B29" s="266"/>
      <c r="C29" s="266"/>
      <c r="D29" s="269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33"/>
      <c r="P29" s="34"/>
      <c r="Q29" s="34"/>
      <c r="R29" s="35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ht="13.15" customHeight="1">
      <c r="A30" s="267"/>
      <c r="B30" s="266"/>
      <c r="C30" s="266"/>
      <c r="D30" s="269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36"/>
      <c r="P30" s="34"/>
      <c r="Q30" s="32"/>
      <c r="R30" s="35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ht="15" customHeight="1">
      <c r="A31" s="267"/>
      <c r="B31" s="266"/>
      <c r="C31" s="266"/>
      <c r="D31" s="269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33"/>
      <c r="P31" s="34"/>
      <c r="Q31" s="34"/>
      <c r="R31" s="35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5.75" customHeight="1">
      <c r="A32" s="267"/>
      <c r="B32" s="266"/>
      <c r="C32" s="266"/>
      <c r="D32" s="269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36"/>
      <c r="P32" s="34"/>
      <c r="Q32" s="32"/>
      <c r="R32" s="35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1:54" ht="15" customHeight="1">
      <c r="A33" s="267"/>
      <c r="B33" s="266"/>
      <c r="C33" s="266"/>
      <c r="D33" s="269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33"/>
      <c r="P33" s="34"/>
      <c r="Q33" s="34"/>
      <c r="R33" s="35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1:54" ht="15" customHeight="1">
      <c r="A34" s="267"/>
      <c r="B34" s="266"/>
      <c r="C34" s="266"/>
      <c r="D34" s="269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36"/>
      <c r="P34" s="34"/>
      <c r="Q34" s="32"/>
      <c r="R34" s="35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1:54" ht="15" customHeight="1">
      <c r="A35" s="267"/>
      <c r="B35" s="266"/>
      <c r="C35" s="266"/>
      <c r="D35" s="269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33"/>
      <c r="P35" s="34"/>
      <c r="Q35" s="34"/>
      <c r="R35" s="35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54" ht="15" customHeight="1">
      <c r="A36" s="267"/>
      <c r="B36" s="266"/>
      <c r="C36" s="266"/>
      <c r="D36" s="269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36"/>
      <c r="P36" s="34"/>
      <c r="Q36" s="32"/>
      <c r="R36" s="35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54" ht="23.25">
      <c r="P37" s="268"/>
      <c r="Q37" s="268"/>
      <c r="R37" s="223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</row>
    <row r="38" spans="1:54" ht="20.25">
      <c r="T38" s="264"/>
      <c r="U38" s="264"/>
      <c r="V38" s="264"/>
      <c r="W38" s="264"/>
      <c r="X38" s="264"/>
      <c r="Y38" s="264"/>
      <c r="Z38" s="264"/>
      <c r="AA38" s="261"/>
      <c r="AB38" s="261"/>
      <c r="AC38" s="261"/>
      <c r="AD38" s="261"/>
      <c r="AE38" s="261"/>
      <c r="AF38" s="261"/>
      <c r="AH38" s="1"/>
      <c r="AI38" s="264"/>
      <c r="AJ38" s="264"/>
      <c r="AK38" s="264"/>
      <c r="AL38" s="264"/>
      <c r="AM38" s="264"/>
      <c r="AN38" s="264"/>
      <c r="AO38" s="5"/>
      <c r="AP38" s="4"/>
      <c r="AQ38" s="4"/>
      <c r="AR38" s="4"/>
      <c r="AS38" s="4"/>
      <c r="AT38" s="4"/>
      <c r="AU38" s="264"/>
      <c r="AV38" s="264"/>
      <c r="AW38" s="264"/>
      <c r="AX38" s="264"/>
      <c r="AY38" s="1"/>
      <c r="AZ38" s="1"/>
      <c r="BA38" s="1"/>
      <c r="BB38" s="1"/>
    </row>
    <row r="40" spans="1:54" ht="20.25">
      <c r="T40" s="261"/>
      <c r="U40" s="261"/>
      <c r="V40" s="261"/>
      <c r="W40" s="261"/>
      <c r="X40" s="261"/>
      <c r="Y40" s="261"/>
      <c r="Z40" s="261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1"/>
      <c r="AL40" s="261"/>
      <c r="AM40" s="261"/>
      <c r="AN40" s="261"/>
      <c r="AO40" s="261"/>
      <c r="AP40" s="261"/>
      <c r="AQ40" s="261"/>
      <c r="AR40" s="261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</row>
    <row r="43" spans="1:54" ht="15.75">
      <c r="T43" s="263"/>
      <c r="U43" s="263"/>
      <c r="V43" s="263"/>
      <c r="W43" s="263"/>
      <c r="X43" s="263"/>
      <c r="Y43" s="263"/>
      <c r="Z43" s="2"/>
      <c r="AA43" s="263"/>
      <c r="AB43" s="263"/>
      <c r="AC43" s="2"/>
      <c r="AD43" s="2"/>
      <c r="AE43" s="2"/>
      <c r="AF43" s="263"/>
      <c r="AG43" s="263"/>
      <c r="AH43" s="263"/>
      <c r="AI43" s="263"/>
      <c r="AJ43" s="263"/>
      <c r="AK43" s="263"/>
      <c r="AL43" s="2"/>
      <c r="AM43" s="2"/>
      <c r="AN43" s="2"/>
      <c r="AO43" s="2"/>
      <c r="AP43" s="2"/>
      <c r="AQ43" s="2"/>
      <c r="AR43" s="263"/>
      <c r="AS43" s="263"/>
      <c r="AT43" s="263"/>
      <c r="AU43" s="263"/>
      <c r="AV43" s="263"/>
      <c r="AW43" s="263"/>
      <c r="AX43" s="2"/>
      <c r="AY43" s="2"/>
      <c r="AZ43" s="2"/>
      <c r="BA43" s="2"/>
      <c r="BB43" s="2"/>
    </row>
    <row r="44" spans="1:54" ht="15" customHeight="1"/>
    <row r="50" spans="20:54"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</row>
    <row r="51" spans="20:54"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</row>
    <row r="53" spans="20:54"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  <c r="AP53" s="265"/>
      <c r="AQ53" s="265"/>
      <c r="AR53" s="265"/>
      <c r="AS53" s="265"/>
      <c r="AT53" s="265"/>
      <c r="AU53" s="265"/>
      <c r="AV53" s="265"/>
      <c r="AW53" s="265"/>
      <c r="AX53" s="265"/>
      <c r="AY53" s="265"/>
      <c r="AZ53" s="265"/>
      <c r="BA53" s="265"/>
      <c r="BB53" s="265"/>
    </row>
    <row r="54" spans="20:54"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5"/>
      <c r="AQ54" s="265"/>
      <c r="AR54" s="265"/>
      <c r="AS54" s="265"/>
      <c r="AT54" s="265"/>
      <c r="AU54" s="265"/>
      <c r="AV54" s="265"/>
      <c r="AW54" s="265"/>
      <c r="AX54" s="265"/>
      <c r="AY54" s="265"/>
      <c r="AZ54" s="265"/>
      <c r="BA54" s="265"/>
      <c r="BB54" s="265"/>
    </row>
    <row r="55" spans="20:54" ht="20.25">
      <c r="T55" s="264"/>
      <c r="U55" s="264"/>
      <c r="V55" s="264"/>
      <c r="W55" s="264"/>
      <c r="X55" s="264"/>
      <c r="Y55" s="264"/>
      <c r="Z55" s="264"/>
      <c r="AA55" s="261"/>
      <c r="AB55" s="261"/>
      <c r="AC55" s="261"/>
      <c r="AD55" s="261"/>
      <c r="AE55" s="261"/>
      <c r="AF55" s="261"/>
      <c r="AG55" s="1"/>
      <c r="AH55" s="1"/>
      <c r="AI55" s="264"/>
      <c r="AJ55" s="264"/>
      <c r="AK55" s="264"/>
      <c r="AL55" s="264"/>
      <c r="AM55" s="264"/>
      <c r="AN55" s="264"/>
      <c r="AO55" s="5"/>
      <c r="AP55" s="4"/>
      <c r="AQ55" s="4"/>
      <c r="AR55" s="4"/>
      <c r="AS55" s="4"/>
      <c r="AT55" s="4"/>
      <c r="AU55" s="264"/>
      <c r="AV55" s="264"/>
      <c r="AW55" s="264"/>
      <c r="AX55" s="264"/>
      <c r="AY55" s="1"/>
      <c r="AZ55" s="1"/>
      <c r="BA55" s="1"/>
      <c r="BB55" s="1"/>
    </row>
    <row r="57" spans="20:54" ht="20.25">
      <c r="T57" s="261"/>
      <c r="U57" s="261"/>
      <c r="V57" s="261"/>
      <c r="W57" s="261"/>
      <c r="X57" s="261"/>
      <c r="Y57" s="261"/>
      <c r="Z57" s="261"/>
      <c r="AA57" s="262"/>
      <c r="AB57" s="262"/>
      <c r="AC57" s="262"/>
      <c r="AD57" s="262"/>
      <c r="AE57" s="262"/>
      <c r="AF57" s="262"/>
      <c r="AG57" s="262"/>
      <c r="AH57" s="262"/>
      <c r="AI57" s="262"/>
      <c r="AJ57" s="262"/>
      <c r="AK57" s="1"/>
      <c r="AL57" s="261"/>
      <c r="AM57" s="261"/>
      <c r="AN57" s="261"/>
      <c r="AO57" s="261"/>
      <c r="AP57" s="261"/>
      <c r="AQ57" s="261"/>
      <c r="AR57" s="261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</row>
    <row r="60" spans="20:54" ht="15.75">
      <c r="T60" s="263"/>
      <c r="U60" s="263"/>
      <c r="V60" s="263"/>
      <c r="W60" s="263"/>
      <c r="X60" s="263"/>
      <c r="Y60" s="263"/>
      <c r="Z60" s="2"/>
      <c r="AA60" s="263"/>
      <c r="AB60" s="263"/>
      <c r="AC60" s="2"/>
      <c r="AD60" s="2"/>
      <c r="AE60" s="2"/>
      <c r="AF60" s="263"/>
      <c r="AG60" s="263"/>
      <c r="AH60" s="263"/>
      <c r="AI60" s="263"/>
      <c r="AJ60" s="263"/>
      <c r="AK60" s="263"/>
      <c r="AL60" s="2"/>
      <c r="AM60" s="2"/>
      <c r="AN60" s="2"/>
      <c r="AO60" s="2"/>
      <c r="AP60" s="2"/>
      <c r="AQ60" s="2"/>
      <c r="AR60" s="263"/>
      <c r="AS60" s="263"/>
      <c r="AT60" s="263"/>
      <c r="AU60" s="263"/>
      <c r="AV60" s="263"/>
      <c r="AW60" s="263"/>
      <c r="AX60" s="2"/>
      <c r="AY60" s="2"/>
      <c r="AZ60" s="2"/>
      <c r="BA60" s="2"/>
      <c r="BB60" s="2"/>
    </row>
    <row r="62" spans="20:54" ht="15" customHeight="1"/>
    <row r="67" spans="20:54">
      <c r="T67" s="264"/>
      <c r="U67" s="264"/>
      <c r="V67" s="264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64"/>
      <c r="AO67" s="264"/>
      <c r="AP67" s="264"/>
      <c r="AQ67" s="264"/>
      <c r="AR67" s="264"/>
      <c r="AS67" s="264"/>
      <c r="AT67" s="264"/>
      <c r="AU67" s="264"/>
      <c r="AV67" s="264"/>
      <c r="AW67" s="264"/>
      <c r="AX67" s="264"/>
      <c r="AY67" s="264"/>
      <c r="AZ67" s="264"/>
      <c r="BA67" s="264"/>
      <c r="BB67" s="264"/>
    </row>
    <row r="68" spans="20:54">
      <c r="T68" s="264"/>
      <c r="U68" s="264"/>
      <c r="V68" s="264"/>
      <c r="W68" s="264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64"/>
      <c r="AO68" s="264"/>
      <c r="AP68" s="264"/>
      <c r="AQ68" s="264"/>
      <c r="AR68" s="264"/>
      <c r="AS68" s="264"/>
      <c r="AT68" s="264"/>
      <c r="AU68" s="264"/>
      <c r="AV68" s="264"/>
      <c r="AW68" s="264"/>
      <c r="AX68" s="264"/>
      <c r="AY68" s="264"/>
      <c r="AZ68" s="264"/>
      <c r="BA68" s="264"/>
      <c r="BB68" s="264"/>
    </row>
    <row r="72" spans="20:54" ht="23.25"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I72" s="265"/>
      <c r="AJ72" s="265"/>
      <c r="AK72" s="265"/>
      <c r="AL72" s="265"/>
      <c r="AM72" s="265"/>
      <c r="AN72" s="265"/>
      <c r="AO72" s="265"/>
      <c r="AP72" s="265"/>
      <c r="AQ72" s="265"/>
      <c r="AR72" s="265"/>
      <c r="AS72" s="265"/>
      <c r="AT72" s="265"/>
      <c r="AU72" s="265"/>
      <c r="AV72" s="265"/>
      <c r="AW72" s="265"/>
      <c r="AX72" s="265"/>
      <c r="AY72" s="265"/>
      <c r="AZ72" s="265"/>
      <c r="BA72" s="265"/>
      <c r="BB72" s="265"/>
    </row>
    <row r="73" spans="20:54" ht="20.25">
      <c r="T73" s="264"/>
      <c r="U73" s="264"/>
      <c r="V73" s="264"/>
      <c r="W73" s="264"/>
      <c r="X73" s="264"/>
      <c r="Y73" s="264"/>
      <c r="Z73" s="264"/>
      <c r="AA73" s="261"/>
      <c r="AB73" s="261"/>
      <c r="AC73" s="261"/>
      <c r="AD73" s="261"/>
      <c r="AE73" s="261"/>
      <c r="AF73" s="261"/>
      <c r="AG73" s="1"/>
      <c r="AH73" s="1"/>
      <c r="AI73" s="264"/>
      <c r="AJ73" s="264"/>
      <c r="AK73" s="264"/>
      <c r="AL73" s="264"/>
      <c r="AM73" s="264"/>
      <c r="AN73" s="264"/>
      <c r="AO73" s="5"/>
      <c r="AP73" s="4"/>
      <c r="AQ73" s="4"/>
      <c r="AR73" s="4"/>
      <c r="AS73" s="4"/>
      <c r="AT73" s="4"/>
      <c r="AU73" s="264"/>
      <c r="AV73" s="264"/>
      <c r="AW73" s="264"/>
      <c r="AX73" s="264"/>
      <c r="AY73" s="1"/>
      <c r="AZ73" s="1"/>
      <c r="BA73" s="1"/>
      <c r="BB73" s="1"/>
    </row>
    <row r="75" spans="20:54" ht="20.25">
      <c r="T75" s="261"/>
      <c r="U75" s="261"/>
      <c r="V75" s="261"/>
      <c r="W75" s="261"/>
      <c r="X75" s="261"/>
      <c r="Y75" s="261"/>
      <c r="Z75" s="261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1"/>
      <c r="AL75" s="261"/>
      <c r="AM75" s="261"/>
      <c r="AN75" s="261"/>
      <c r="AO75" s="261"/>
      <c r="AP75" s="261"/>
      <c r="AQ75" s="261"/>
      <c r="AR75" s="261"/>
      <c r="AS75" s="262"/>
      <c r="AT75" s="262"/>
      <c r="AU75" s="262"/>
      <c r="AV75" s="262"/>
      <c r="AW75" s="262"/>
      <c r="AX75" s="262"/>
      <c r="AY75" s="262"/>
      <c r="AZ75" s="262"/>
      <c r="BA75" s="262"/>
      <c r="BB75" s="262"/>
    </row>
    <row r="78" spans="20:54" ht="15.75">
      <c r="T78" s="263"/>
      <c r="U78" s="263"/>
      <c r="V78" s="263"/>
      <c r="W78" s="263"/>
      <c r="X78" s="263"/>
      <c r="Y78" s="263"/>
      <c r="Z78" s="2"/>
      <c r="AA78" s="263"/>
      <c r="AB78" s="263"/>
      <c r="AC78" s="2"/>
      <c r="AD78" s="2"/>
      <c r="AE78" s="2"/>
      <c r="AF78" s="263"/>
      <c r="AG78" s="263"/>
      <c r="AH78" s="263"/>
      <c r="AI78" s="263"/>
      <c r="AJ78" s="263"/>
      <c r="AK78" s="263"/>
      <c r="AL78" s="2"/>
      <c r="AM78" s="2"/>
      <c r="AN78" s="2"/>
      <c r="AO78" s="2"/>
      <c r="AP78" s="2"/>
      <c r="AQ78" s="2"/>
      <c r="AR78" s="263"/>
      <c r="AS78" s="263"/>
      <c r="AT78" s="263"/>
      <c r="AU78" s="263"/>
      <c r="AV78" s="263"/>
      <c r="AW78" s="263"/>
      <c r="AX78" s="2"/>
      <c r="AY78" s="2"/>
      <c r="AZ78" s="2"/>
      <c r="BA78" s="2"/>
      <c r="BB78" s="2"/>
    </row>
    <row r="80" spans="20:54" ht="15" customHeight="1"/>
    <row r="85" spans="20:54"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  <c r="AP85" s="264"/>
      <c r="AQ85" s="264"/>
      <c r="AR85" s="264"/>
      <c r="AS85" s="264"/>
      <c r="AT85" s="264"/>
      <c r="AU85" s="264"/>
      <c r="AV85" s="264"/>
      <c r="AW85" s="264"/>
      <c r="AX85" s="264"/>
      <c r="AY85" s="264"/>
      <c r="AZ85" s="264"/>
      <c r="BA85" s="264"/>
      <c r="BB85" s="264"/>
    </row>
    <row r="86" spans="20:54"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E86" s="264"/>
      <c r="AF86" s="264"/>
      <c r="AG86" s="264"/>
      <c r="AH86" s="264"/>
      <c r="AI86" s="264"/>
      <c r="AJ86" s="264"/>
      <c r="AK86" s="264"/>
      <c r="AL86" s="264"/>
      <c r="AM86" s="264"/>
      <c r="AN86" s="264"/>
      <c r="AO86" s="264"/>
      <c r="AP86" s="264"/>
      <c r="AQ86" s="264"/>
      <c r="AR86" s="264"/>
      <c r="AS86" s="264"/>
      <c r="AT86" s="264"/>
      <c r="AU86" s="264"/>
      <c r="AV86" s="264"/>
      <c r="AW86" s="264"/>
      <c r="AX86" s="264"/>
      <c r="AY86" s="264"/>
      <c r="AZ86" s="264"/>
      <c r="BA86" s="264"/>
      <c r="BB86" s="264"/>
    </row>
    <row r="90" spans="20:54" ht="23.25"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  <c r="AQ90" s="265"/>
      <c r="AR90" s="265"/>
      <c r="AS90" s="265"/>
      <c r="AT90" s="265"/>
      <c r="AU90" s="265"/>
      <c r="AV90" s="265"/>
      <c r="AW90" s="265"/>
      <c r="AX90" s="265"/>
      <c r="AY90" s="265"/>
      <c r="AZ90" s="265"/>
      <c r="BA90" s="265"/>
      <c r="BB90" s="265"/>
    </row>
    <row r="91" spans="20:54" ht="20.25">
      <c r="T91" s="264"/>
      <c r="U91" s="264"/>
      <c r="V91" s="264"/>
      <c r="W91" s="264"/>
      <c r="X91" s="264"/>
      <c r="Y91" s="264"/>
      <c r="Z91" s="264"/>
      <c r="AA91" s="261"/>
      <c r="AB91" s="261"/>
      <c r="AC91" s="261"/>
      <c r="AD91" s="261"/>
      <c r="AE91" s="261"/>
      <c r="AF91" s="261"/>
      <c r="AG91" s="1"/>
      <c r="AH91" s="1"/>
      <c r="AI91" s="264"/>
      <c r="AJ91" s="264"/>
      <c r="AK91" s="264"/>
      <c r="AL91" s="264"/>
      <c r="AM91" s="264"/>
      <c r="AN91" s="264"/>
      <c r="AO91" s="5"/>
      <c r="AP91" s="4"/>
      <c r="AQ91" s="4"/>
      <c r="AR91" s="4"/>
      <c r="AS91" s="4"/>
      <c r="AT91" s="4"/>
      <c r="AU91" s="264"/>
      <c r="AV91" s="264"/>
      <c r="AW91" s="264"/>
      <c r="AX91" s="264"/>
      <c r="AY91" s="1"/>
      <c r="AZ91" s="1"/>
      <c r="BA91" s="1"/>
      <c r="BB91" s="1"/>
    </row>
    <row r="93" spans="20:54" ht="20.25">
      <c r="T93" s="261"/>
      <c r="U93" s="261"/>
      <c r="V93" s="261"/>
      <c r="W93" s="261"/>
      <c r="X93" s="261"/>
      <c r="Y93" s="261"/>
      <c r="Z93" s="261"/>
      <c r="AA93" s="262"/>
      <c r="AB93" s="262"/>
      <c r="AC93" s="262"/>
      <c r="AD93" s="262"/>
      <c r="AE93" s="262"/>
      <c r="AF93" s="262"/>
      <c r="AG93" s="262"/>
      <c r="AH93" s="262"/>
      <c r="AI93" s="262"/>
      <c r="AJ93" s="262"/>
      <c r="AK93" s="1"/>
      <c r="AL93" s="261"/>
      <c r="AM93" s="261"/>
      <c r="AN93" s="261"/>
      <c r="AO93" s="261"/>
      <c r="AP93" s="261"/>
      <c r="AQ93" s="261"/>
      <c r="AR93" s="261"/>
      <c r="AS93" s="262"/>
      <c r="AT93" s="262"/>
      <c r="AU93" s="262"/>
      <c r="AV93" s="262"/>
      <c r="AW93" s="262"/>
      <c r="AX93" s="262"/>
      <c r="AY93" s="262"/>
      <c r="AZ93" s="262"/>
      <c r="BA93" s="262"/>
      <c r="BB93" s="262"/>
    </row>
    <row r="96" spans="20:54" ht="15.75">
      <c r="T96" s="263"/>
      <c r="U96" s="263"/>
      <c r="V96" s="263"/>
      <c r="W96" s="263"/>
      <c r="X96" s="263"/>
      <c r="Y96" s="263"/>
      <c r="Z96" s="2"/>
      <c r="AA96" s="263"/>
      <c r="AB96" s="263"/>
      <c r="AC96" s="2"/>
      <c r="AD96" s="2"/>
      <c r="AE96" s="2"/>
      <c r="AF96" s="263"/>
      <c r="AG96" s="263"/>
      <c r="AH96" s="263"/>
      <c r="AI96" s="263"/>
      <c r="AJ96" s="263"/>
      <c r="AK96" s="263"/>
      <c r="AL96" s="2"/>
      <c r="AM96" s="2"/>
      <c r="AN96" s="2"/>
      <c r="AO96" s="2"/>
      <c r="AP96" s="2"/>
      <c r="AQ96" s="231"/>
      <c r="AR96" s="263"/>
      <c r="AS96" s="263"/>
      <c r="AT96" s="263"/>
      <c r="AU96" s="263"/>
      <c r="AV96" s="263"/>
      <c r="AW96" s="263"/>
      <c r="AX96" s="2"/>
      <c r="AY96" s="2"/>
      <c r="AZ96" s="2"/>
      <c r="BA96" s="2"/>
      <c r="BB96" s="2"/>
    </row>
    <row r="98" spans="20:54" ht="15" customHeight="1"/>
    <row r="103" spans="20:54">
      <c r="T103" s="264" t="s">
        <v>139</v>
      </c>
      <c r="U103" s="264"/>
      <c r="V103" s="264"/>
      <c r="W103" s="264"/>
      <c r="X103" s="264"/>
      <c r="Y103" s="264"/>
      <c r="Z103" s="264"/>
      <c r="AA103" s="264"/>
      <c r="AB103" s="264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64"/>
      <c r="AO103" s="264"/>
      <c r="AP103" s="264"/>
      <c r="AQ103" s="264"/>
      <c r="AR103" s="264"/>
      <c r="AS103" s="264"/>
      <c r="AT103" s="264"/>
      <c r="AU103" s="264"/>
      <c r="AV103" s="264"/>
      <c r="AW103" s="264"/>
      <c r="AX103" s="264"/>
      <c r="AY103" s="264"/>
      <c r="AZ103" s="264"/>
      <c r="BA103" s="264"/>
      <c r="BB103" s="264"/>
    </row>
    <row r="104" spans="20:54">
      <c r="T104" s="264"/>
      <c r="U104" s="264"/>
      <c r="V104" s="264"/>
      <c r="W104" s="264"/>
      <c r="X104" s="264"/>
      <c r="Y104" s="264"/>
      <c r="Z104" s="264"/>
      <c r="AA104" s="264"/>
      <c r="AB104" s="264"/>
      <c r="AC104" s="264"/>
      <c r="AD104" s="264"/>
      <c r="AE104" s="264"/>
      <c r="AF104" s="264"/>
      <c r="AG104" s="264"/>
      <c r="AH104" s="264"/>
      <c r="AI104" s="264"/>
      <c r="AJ104" s="264"/>
      <c r="AK104" s="264"/>
      <c r="AL104" s="264"/>
      <c r="AM104" s="264"/>
      <c r="AN104" s="264"/>
      <c r="AO104" s="264"/>
      <c r="AP104" s="264"/>
      <c r="AQ104" s="264"/>
      <c r="AR104" s="264"/>
      <c r="AS104" s="264"/>
      <c r="AT104" s="264"/>
      <c r="AU104" s="264"/>
      <c r="AV104" s="264"/>
      <c r="AW104" s="264"/>
      <c r="AX104" s="264"/>
      <c r="AY104" s="264"/>
      <c r="AZ104" s="264"/>
      <c r="BA104" s="264"/>
      <c r="BB104" s="264"/>
    </row>
    <row r="107" spans="20:54" ht="23.25">
      <c r="T107" s="265" t="s">
        <v>140</v>
      </c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I107" s="265"/>
      <c r="AJ107" s="265"/>
      <c r="AK107" s="265"/>
      <c r="AL107" s="265"/>
      <c r="AM107" s="265"/>
      <c r="AN107" s="265"/>
      <c r="AO107" s="265"/>
      <c r="AP107" s="265"/>
      <c r="AQ107" s="265"/>
      <c r="AR107" s="265"/>
      <c r="AS107" s="265"/>
      <c r="AT107" s="265"/>
      <c r="AU107" s="265"/>
      <c r="AV107" s="265"/>
      <c r="AW107" s="265"/>
      <c r="AX107" s="265"/>
      <c r="AY107" s="265"/>
      <c r="AZ107" s="265"/>
      <c r="BA107" s="265"/>
      <c r="BB107" s="265"/>
    </row>
    <row r="108" spans="20:54" ht="20.25">
      <c r="T108" s="264" t="s">
        <v>141</v>
      </c>
      <c r="U108" s="264"/>
      <c r="V108" s="264"/>
      <c r="W108" s="264"/>
      <c r="X108" s="264"/>
      <c r="Y108" s="264"/>
      <c r="Z108" s="264"/>
      <c r="AA108" s="261" t="str">
        <f>C4</f>
        <v>Rychnovek 6.7.2017</v>
      </c>
      <c r="AB108" s="261"/>
      <c r="AC108" s="261"/>
      <c r="AD108" s="261"/>
      <c r="AE108" s="261"/>
      <c r="AF108" s="261"/>
      <c r="AG108" s="1"/>
      <c r="AH108" s="1"/>
      <c r="AI108" s="264" t="s">
        <v>142</v>
      </c>
      <c r="AJ108" s="264"/>
      <c r="AK108" s="264"/>
      <c r="AL108" s="264"/>
      <c r="AM108" s="264"/>
      <c r="AN108" s="264"/>
      <c r="AO108" s="5" t="str">
        <f>CONCATENATE("(",P4,"-5)")</f>
        <v>(-5)</v>
      </c>
      <c r="AP108" s="4"/>
      <c r="AQ108" s="4"/>
      <c r="AR108" s="4"/>
      <c r="AS108" s="4"/>
      <c r="AT108" s="4"/>
      <c r="AU108" s="264" t="s">
        <v>143</v>
      </c>
      <c r="AV108" s="264"/>
      <c r="AW108" s="264"/>
      <c r="AX108" s="264"/>
      <c r="AY108" s="1"/>
      <c r="AZ108" s="1"/>
      <c r="BA108" s="1"/>
      <c r="BB108" s="1"/>
    </row>
    <row r="110" spans="20:54" ht="20.25">
      <c r="T110" s="261" t="s">
        <v>144</v>
      </c>
      <c r="U110" s="261"/>
      <c r="V110" s="261"/>
      <c r="W110" s="261"/>
      <c r="X110" s="261"/>
      <c r="Y110" s="261"/>
      <c r="Z110" s="261"/>
      <c r="AA110" s="262" t="e">
        <f>#REF!</f>
        <v>#REF!</v>
      </c>
      <c r="AB110" s="262"/>
      <c r="AC110" s="262"/>
      <c r="AD110" s="262"/>
      <c r="AE110" s="262"/>
      <c r="AF110" s="262"/>
      <c r="AG110" s="262"/>
      <c r="AH110" s="262"/>
      <c r="AI110" s="262"/>
      <c r="AJ110" s="262"/>
      <c r="AK110" s="1"/>
      <c r="AL110" s="261" t="s">
        <v>145</v>
      </c>
      <c r="AM110" s="261"/>
      <c r="AN110" s="261"/>
      <c r="AO110" s="261"/>
      <c r="AP110" s="261"/>
      <c r="AQ110" s="261"/>
      <c r="AR110" s="261"/>
      <c r="AS110" s="262" t="e">
        <f>#REF!</f>
        <v>#REF!</v>
      </c>
      <c r="AT110" s="262"/>
      <c r="AU110" s="262"/>
      <c r="AV110" s="262"/>
      <c r="AW110" s="262"/>
      <c r="AX110" s="262"/>
      <c r="AY110" s="262"/>
      <c r="AZ110" s="262"/>
      <c r="BA110" s="262"/>
      <c r="BB110" s="262"/>
    </row>
    <row r="113" spans="20:54" ht="15.75">
      <c r="T113" s="263" t="s">
        <v>146</v>
      </c>
      <c r="U113" s="263"/>
      <c r="V113" s="263"/>
      <c r="W113" s="263"/>
      <c r="X113" s="263"/>
      <c r="Y113" s="263"/>
      <c r="Z113" s="2"/>
      <c r="AA113" s="263"/>
      <c r="AB113" s="263"/>
      <c r="AC113" s="2"/>
      <c r="AD113" s="2"/>
      <c r="AE113" s="2"/>
      <c r="AF113" s="263" t="s">
        <v>147</v>
      </c>
      <c r="AG113" s="263"/>
      <c r="AH113" s="263"/>
      <c r="AI113" s="263"/>
      <c r="AJ113" s="263"/>
      <c r="AK113" s="263"/>
      <c r="AL113" s="2"/>
      <c r="AM113" s="2"/>
      <c r="AN113" s="2"/>
      <c r="AO113" s="2"/>
      <c r="AP113" s="2"/>
      <c r="AQ113" s="2"/>
      <c r="AR113" s="263" t="s">
        <v>148</v>
      </c>
      <c r="AS113" s="263"/>
      <c r="AT113" s="263"/>
      <c r="AU113" s="263"/>
      <c r="AV113" s="263"/>
      <c r="AW113" s="263"/>
      <c r="AX113" s="2"/>
      <c r="AY113" s="2"/>
      <c r="AZ113" s="2"/>
      <c r="BA113" s="2"/>
      <c r="BB113" s="2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149</v>
      </c>
      <c r="AQ115" t="s">
        <v>150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264" t="s">
        <v>139</v>
      </c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  <c r="AJ121" s="264"/>
      <c r="AK121" s="264"/>
      <c r="AL121" s="264"/>
      <c r="AM121" s="264"/>
      <c r="AN121" s="264"/>
      <c r="AO121" s="264"/>
      <c r="AP121" s="264"/>
      <c r="AQ121" s="264"/>
      <c r="AR121" s="264"/>
      <c r="AS121" s="264"/>
      <c r="AT121" s="264"/>
      <c r="AU121" s="264"/>
      <c r="AV121" s="264"/>
      <c r="AW121" s="264"/>
      <c r="AX121" s="264"/>
      <c r="AY121" s="264"/>
      <c r="AZ121" s="264"/>
      <c r="BA121" s="264"/>
      <c r="BB121" s="264"/>
    </row>
    <row r="122" spans="20:54">
      <c r="T122" s="264"/>
      <c r="U122" s="264"/>
      <c r="V122" s="264"/>
      <c r="W122" s="264"/>
      <c r="X122" s="264"/>
      <c r="Y122" s="264"/>
      <c r="Z122" s="264"/>
      <c r="AA122" s="264"/>
      <c r="AB122" s="264"/>
      <c r="AC122" s="264"/>
      <c r="AD122" s="264"/>
      <c r="AE122" s="264"/>
      <c r="AF122" s="264"/>
      <c r="AG122" s="264"/>
      <c r="AH122" s="264"/>
      <c r="AI122" s="264"/>
      <c r="AJ122" s="264"/>
      <c r="AK122" s="264"/>
      <c r="AL122" s="264"/>
      <c r="AM122" s="264"/>
      <c r="AN122" s="264"/>
      <c r="AO122" s="264"/>
      <c r="AP122" s="264"/>
      <c r="AQ122" s="264"/>
      <c r="AR122" s="264"/>
      <c r="AS122" s="264"/>
      <c r="AT122" s="264"/>
      <c r="AU122" s="264"/>
      <c r="AV122" s="264"/>
      <c r="AW122" s="264"/>
      <c r="AX122" s="264"/>
      <c r="AY122" s="264"/>
      <c r="AZ122" s="264"/>
      <c r="BA122" s="264"/>
      <c r="BB122" s="264"/>
    </row>
    <row r="126" spans="20:54" ht="23.25">
      <c r="T126" s="265" t="s">
        <v>140</v>
      </c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I126" s="265"/>
      <c r="AJ126" s="265"/>
      <c r="AK126" s="265"/>
      <c r="AL126" s="265"/>
      <c r="AM126" s="265"/>
      <c r="AN126" s="265"/>
      <c r="AO126" s="265"/>
      <c r="AP126" s="265"/>
      <c r="AQ126" s="265"/>
      <c r="AR126" s="265"/>
      <c r="AS126" s="265"/>
      <c r="AT126" s="265"/>
      <c r="AU126" s="265"/>
      <c r="AV126" s="265"/>
      <c r="AW126" s="265"/>
      <c r="AX126" s="265"/>
      <c r="AY126" s="265"/>
      <c r="AZ126" s="265"/>
      <c r="BA126" s="265"/>
      <c r="BB126" s="265"/>
    </row>
    <row r="127" spans="20:54" ht="20.25">
      <c r="T127" s="264" t="s">
        <v>141</v>
      </c>
      <c r="U127" s="264"/>
      <c r="V127" s="264"/>
      <c r="W127" s="264"/>
      <c r="X127" s="264"/>
      <c r="Y127" s="264"/>
      <c r="Z127" s="264"/>
      <c r="AA127" s="261" t="str">
        <f>C4</f>
        <v>Rychnovek 6.7.2017</v>
      </c>
      <c r="AB127" s="261"/>
      <c r="AC127" s="261"/>
      <c r="AD127" s="261"/>
      <c r="AE127" s="261"/>
      <c r="AF127" s="261"/>
      <c r="AG127" s="1"/>
      <c r="AH127" s="1"/>
      <c r="AI127" s="264" t="s">
        <v>142</v>
      </c>
      <c r="AJ127" s="264"/>
      <c r="AK127" s="264"/>
      <c r="AL127" s="264"/>
      <c r="AM127" s="264"/>
      <c r="AN127" s="264"/>
      <c r="AO127" s="5" t="str">
        <f>CONCATENATE("(",P4,"-6)")</f>
        <v>(-6)</v>
      </c>
      <c r="AP127" s="4"/>
      <c r="AQ127" s="4"/>
      <c r="AR127" s="4"/>
      <c r="AS127" s="4"/>
      <c r="AT127" s="4"/>
      <c r="AU127" s="264" t="s">
        <v>143</v>
      </c>
      <c r="AV127" s="264"/>
      <c r="AW127" s="264"/>
      <c r="AX127" s="264"/>
      <c r="AY127" s="1"/>
      <c r="AZ127" s="1"/>
      <c r="BA127" s="1"/>
      <c r="BB127" s="1"/>
    </row>
    <row r="129" spans="20:54" ht="20.25">
      <c r="T129" s="261" t="s">
        <v>144</v>
      </c>
      <c r="U129" s="261"/>
      <c r="V129" s="261"/>
      <c r="W129" s="261"/>
      <c r="X129" s="261"/>
      <c r="Y129" s="261"/>
      <c r="Z129" s="261"/>
      <c r="AA129" s="262" t="e">
        <f>#REF!</f>
        <v>#REF!</v>
      </c>
      <c r="AB129" s="262"/>
      <c r="AC129" s="262"/>
      <c r="AD129" s="262"/>
      <c r="AE129" s="262"/>
      <c r="AF129" s="262"/>
      <c r="AG129" s="262"/>
      <c r="AH129" s="262"/>
      <c r="AI129" s="262"/>
      <c r="AJ129" s="262"/>
      <c r="AK129" s="1"/>
      <c r="AL129" s="261" t="s">
        <v>145</v>
      </c>
      <c r="AM129" s="261"/>
      <c r="AN129" s="261"/>
      <c r="AO129" s="261"/>
      <c r="AP129" s="261"/>
      <c r="AQ129" s="261"/>
      <c r="AR129" s="261"/>
      <c r="AS129" s="262" t="e">
        <f>#REF!</f>
        <v>#REF!</v>
      </c>
      <c r="AT129" s="262"/>
      <c r="AU129" s="262"/>
      <c r="AV129" s="262"/>
      <c r="AW129" s="262"/>
      <c r="AX129" s="262"/>
      <c r="AY129" s="262"/>
      <c r="AZ129" s="262"/>
      <c r="BA129" s="262"/>
      <c r="BB129" s="262"/>
    </row>
    <row r="132" spans="20:54" ht="15.75">
      <c r="T132" s="263" t="s">
        <v>146</v>
      </c>
      <c r="U132" s="263"/>
      <c r="V132" s="263"/>
      <c r="W132" s="263"/>
      <c r="X132" s="263"/>
      <c r="Y132" s="263"/>
      <c r="Z132" s="2"/>
      <c r="AA132" s="263"/>
      <c r="AB132" s="263"/>
      <c r="AC132" s="2"/>
      <c r="AD132" s="2"/>
      <c r="AE132" s="2"/>
      <c r="AF132" s="263" t="s">
        <v>147</v>
      </c>
      <c r="AG132" s="263"/>
      <c r="AH132" s="263"/>
      <c r="AI132" s="263"/>
      <c r="AJ132" s="263"/>
      <c r="AK132" s="263"/>
      <c r="AL132" s="2"/>
      <c r="AM132" s="2"/>
      <c r="AN132" s="2"/>
      <c r="AO132" s="2"/>
      <c r="AP132" s="2"/>
      <c r="AQ132" s="2"/>
      <c r="AR132" s="263" t="s">
        <v>148</v>
      </c>
      <c r="AS132" s="263"/>
      <c r="AT132" s="263"/>
      <c r="AU132" s="263"/>
      <c r="AV132" s="263"/>
      <c r="AW132" s="263"/>
      <c r="AX132" s="2"/>
      <c r="AY132" s="2"/>
      <c r="AZ132" s="2"/>
      <c r="BA132" s="2"/>
      <c r="BB132" s="2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149</v>
      </c>
      <c r="AQ134" t="s">
        <v>150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150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150</v>
      </c>
    </row>
    <row r="139" spans="20:54">
      <c r="T139" s="264" t="s">
        <v>139</v>
      </c>
      <c r="U139" s="264"/>
      <c r="V139" s="264"/>
      <c r="W139" s="264"/>
      <c r="X139" s="264"/>
      <c r="Y139" s="264"/>
      <c r="Z139" s="264"/>
      <c r="AA139" s="264"/>
      <c r="AB139" s="264"/>
      <c r="AC139" s="264"/>
      <c r="AD139" s="264"/>
      <c r="AE139" s="264"/>
      <c r="AF139" s="264"/>
      <c r="AG139" s="264"/>
      <c r="AH139" s="264"/>
      <c r="AI139" s="264"/>
      <c r="AJ139" s="264"/>
      <c r="AK139" s="264"/>
      <c r="AL139" s="264"/>
      <c r="AM139" s="264"/>
      <c r="AN139" s="264"/>
      <c r="AO139" s="264"/>
      <c r="AP139" s="264"/>
      <c r="AQ139" s="264"/>
      <c r="AR139" s="264"/>
      <c r="AS139" s="264"/>
      <c r="AT139" s="264"/>
      <c r="AU139" s="264"/>
      <c r="AV139" s="264"/>
      <c r="AW139" s="264"/>
      <c r="AX139" s="264"/>
      <c r="AY139" s="264"/>
      <c r="AZ139" s="264"/>
      <c r="BA139" s="264"/>
      <c r="BB139" s="264"/>
    </row>
    <row r="140" spans="20:54"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264"/>
      <c r="AQ140" s="264"/>
      <c r="AR140" s="264"/>
      <c r="AS140" s="264"/>
      <c r="AT140" s="264"/>
      <c r="AU140" s="264"/>
      <c r="AV140" s="264"/>
      <c r="AW140" s="264"/>
      <c r="AX140" s="264"/>
      <c r="AY140" s="264"/>
      <c r="AZ140" s="264"/>
      <c r="BA140" s="264"/>
      <c r="BB140" s="264"/>
    </row>
  </sheetData>
  <mergeCells count="235">
    <mergeCell ref="T132:Y132"/>
    <mergeCell ref="AA132:AB132"/>
    <mergeCell ref="AF132:AK132"/>
    <mergeCell ref="AR132:AW132"/>
    <mergeCell ref="T139:BB140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T113:Y113"/>
    <mergeCell ref="AA113:AB113"/>
    <mergeCell ref="AF113:AK113"/>
    <mergeCell ref="AR113:AW113"/>
    <mergeCell ref="T121:BB122"/>
    <mergeCell ref="T96:Y96"/>
    <mergeCell ref="AA96:AB96"/>
    <mergeCell ref="AF96:AK96"/>
    <mergeCell ref="AR96:AW96"/>
    <mergeCell ref="T103:BB104"/>
    <mergeCell ref="T107:BB107"/>
    <mergeCell ref="T108:Z108"/>
    <mergeCell ref="AA108:AF108"/>
    <mergeCell ref="AI108:AN108"/>
    <mergeCell ref="AU108:AX108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R78:AW78"/>
    <mergeCell ref="T85:BB86"/>
    <mergeCell ref="T75:Z75"/>
    <mergeCell ref="AA75:AJ75"/>
    <mergeCell ref="AL75:AR75"/>
    <mergeCell ref="AS75:BB75"/>
    <mergeCell ref="T78:Y78"/>
    <mergeCell ref="AA78:AB78"/>
    <mergeCell ref="AF78:AK78"/>
    <mergeCell ref="L13:L14"/>
    <mergeCell ref="M13:M14"/>
    <mergeCell ref="N13:N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I15:K18"/>
    <mergeCell ref="R19:R20"/>
    <mergeCell ref="Q19:Q20"/>
    <mergeCell ref="Q17:Q18"/>
    <mergeCell ref="I21:I22"/>
    <mergeCell ref="J21:J22"/>
    <mergeCell ref="Q21:Q22"/>
    <mergeCell ref="R21:R22"/>
    <mergeCell ref="P21:P22"/>
    <mergeCell ref="Q15:Q16"/>
    <mergeCell ref="R15:R16"/>
    <mergeCell ref="R17:R18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L11:L12"/>
    <mergeCell ref="M11:M12"/>
    <mergeCell ref="N11:N12"/>
    <mergeCell ref="P11:P12"/>
    <mergeCell ref="P13:P14"/>
    <mergeCell ref="O13:O14"/>
    <mergeCell ref="Q13:Q14"/>
    <mergeCell ref="R13:R14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G15:G16"/>
    <mergeCell ref="H15:H16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4:R24"/>
    <mergeCell ref="A25:A26"/>
    <mergeCell ref="B25:C26"/>
    <mergeCell ref="E25:N26"/>
    <mergeCell ref="E27:N28"/>
    <mergeCell ref="E29:N30"/>
    <mergeCell ref="E31:N32"/>
    <mergeCell ref="G19:G20"/>
    <mergeCell ref="H19:H20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G9:G10"/>
    <mergeCell ref="F9:F10"/>
    <mergeCell ref="J9:J10"/>
    <mergeCell ref="K9:K10"/>
    <mergeCell ref="E33:N34"/>
    <mergeCell ref="E35:N36"/>
    <mergeCell ref="P37:Q37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43:Y43"/>
    <mergeCell ref="AA43:AB43"/>
    <mergeCell ref="AF43:AK43"/>
    <mergeCell ref="AR43:AW43"/>
    <mergeCell ref="T50:BB51"/>
    <mergeCell ref="T53:BB54"/>
    <mergeCell ref="T67:BB68"/>
    <mergeCell ref="T72:BB72"/>
    <mergeCell ref="T73:Z73"/>
    <mergeCell ref="AA73:AF73"/>
    <mergeCell ref="AI73:AN73"/>
    <mergeCell ref="AU73:AX73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60:Y60"/>
    <mergeCell ref="AA60:AB60"/>
    <mergeCell ref="AF60:AK60"/>
    <mergeCell ref="AR60:AW60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140"/>
  <sheetViews>
    <sheetView showGridLines="0" workbookViewId="0">
      <selection activeCell="U24" sqref="U24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436" t="str">
        <f>'Nasazení do skupin'!B2</f>
        <v>43. BOTAS MČR dorostu trojice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8"/>
    </row>
    <row r="3" spans="1:18" ht="15.75" customHeight="1" thickBot="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4"/>
    </row>
    <row r="4" spans="1:18" ht="32.25" customHeight="1" thickBot="1">
      <c r="A4" s="443" t="s">
        <v>9</v>
      </c>
      <c r="B4" s="444"/>
      <c r="C4" s="495" t="str">
        <f>'Nasazení do skupin'!B3</f>
        <v>Rychnovek 6.7.2017</v>
      </c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7"/>
    </row>
    <row r="5" spans="1:18" ht="15" customHeight="1">
      <c r="A5" s="306"/>
      <c r="B5" s="307"/>
      <c r="C5" s="436">
        <v>1</v>
      </c>
      <c r="D5" s="437"/>
      <c r="E5" s="438"/>
      <c r="F5" s="436">
        <v>2</v>
      </c>
      <c r="G5" s="437"/>
      <c r="H5" s="438"/>
      <c r="I5" s="436">
        <v>3</v>
      </c>
      <c r="J5" s="437"/>
      <c r="K5" s="438"/>
      <c r="L5" s="436">
        <v>4</v>
      </c>
      <c r="M5" s="437"/>
      <c r="N5" s="438"/>
      <c r="O5" s="468" t="s">
        <v>1</v>
      </c>
      <c r="P5" s="469"/>
      <c r="Q5" s="470"/>
      <c r="R5" s="229" t="s">
        <v>2</v>
      </c>
    </row>
    <row r="6" spans="1:18" ht="15.75" customHeight="1" thickBot="1">
      <c r="A6" s="308"/>
      <c r="B6" s="309"/>
      <c r="C6" s="445"/>
      <c r="D6" s="322"/>
      <c r="E6" s="323"/>
      <c r="F6" s="292"/>
      <c r="G6" s="293"/>
      <c r="H6" s="294"/>
      <c r="I6" s="292"/>
      <c r="J6" s="293"/>
      <c r="K6" s="294"/>
      <c r="L6" s="292"/>
      <c r="M6" s="293"/>
      <c r="N6" s="294"/>
      <c r="O6" s="301" t="s">
        <v>3</v>
      </c>
      <c r="P6" s="302"/>
      <c r="Q6" s="303"/>
      <c r="R6" s="239" t="s">
        <v>4</v>
      </c>
    </row>
    <row r="7" spans="1:18" ht="15" customHeight="1">
      <c r="A7" s="471">
        <v>1</v>
      </c>
      <c r="B7" s="440" t="str">
        <f>'Nasazení do skupin'!B15</f>
        <v xml:space="preserve">TJ SLAVOJ Český Brod </v>
      </c>
      <c r="C7" s="449"/>
      <c r="D7" s="450"/>
      <c r="E7" s="451"/>
      <c r="F7" s="421">
        <f>O35</f>
        <v>2</v>
      </c>
      <c r="G7" s="421" t="s">
        <v>5</v>
      </c>
      <c r="H7" s="422">
        <f>Q35</f>
        <v>0</v>
      </c>
      <c r="I7" s="423">
        <f>Q29</f>
        <v>2</v>
      </c>
      <c r="J7" s="421" t="s">
        <v>5</v>
      </c>
      <c r="K7" s="422">
        <f>O29</f>
        <v>0</v>
      </c>
      <c r="L7" s="423">
        <f>O25</f>
        <v>2</v>
      </c>
      <c r="M7" s="421" t="s">
        <v>5</v>
      </c>
      <c r="N7" s="422">
        <f>Q25</f>
        <v>0</v>
      </c>
      <c r="O7" s="492">
        <f>F7+I7+L7</f>
        <v>6</v>
      </c>
      <c r="P7" s="484" t="s">
        <v>5</v>
      </c>
      <c r="Q7" s="486">
        <f>H7+K7+N7</f>
        <v>0</v>
      </c>
      <c r="R7" s="434">
        <v>6</v>
      </c>
    </row>
    <row r="8" spans="1:18" ht="15.75" customHeight="1" thickBot="1">
      <c r="A8" s="472"/>
      <c r="B8" s="314"/>
      <c r="C8" s="360"/>
      <c r="D8" s="361"/>
      <c r="E8" s="362"/>
      <c r="F8" s="396"/>
      <c r="G8" s="396"/>
      <c r="H8" s="398"/>
      <c r="I8" s="394"/>
      <c r="J8" s="396"/>
      <c r="K8" s="398"/>
      <c r="L8" s="394"/>
      <c r="M8" s="396"/>
      <c r="N8" s="398"/>
      <c r="O8" s="493"/>
      <c r="P8" s="485"/>
      <c r="Q8" s="487"/>
      <c r="R8" s="412"/>
    </row>
    <row r="9" spans="1:18" ht="15" customHeight="1">
      <c r="A9" s="472"/>
      <c r="B9" s="314"/>
      <c r="C9" s="360"/>
      <c r="D9" s="361"/>
      <c r="E9" s="362"/>
      <c r="F9" s="474">
        <f>O36</f>
        <v>20</v>
      </c>
      <c r="G9" s="474" t="s">
        <v>5</v>
      </c>
      <c r="H9" s="476">
        <f>Q36</f>
        <v>12</v>
      </c>
      <c r="I9" s="482">
        <f>Q30</f>
        <v>20</v>
      </c>
      <c r="J9" s="474" t="s">
        <v>5</v>
      </c>
      <c r="K9" s="476">
        <f>O30</f>
        <v>8</v>
      </c>
      <c r="L9" s="482">
        <f>O26</f>
        <v>20</v>
      </c>
      <c r="M9" s="474" t="s">
        <v>5</v>
      </c>
      <c r="N9" s="476">
        <f>Q26</f>
        <v>12</v>
      </c>
      <c r="O9" s="490">
        <f>F9+I9+L9</f>
        <v>60</v>
      </c>
      <c r="P9" s="478" t="s">
        <v>5</v>
      </c>
      <c r="Q9" s="480">
        <f>H9+K9+N9</f>
        <v>32</v>
      </c>
      <c r="R9" s="435" t="s">
        <v>37</v>
      </c>
    </row>
    <row r="10" spans="1:18" ht="15.75" customHeight="1" thickBot="1">
      <c r="A10" s="473"/>
      <c r="B10" s="315"/>
      <c r="C10" s="363"/>
      <c r="D10" s="364"/>
      <c r="E10" s="365"/>
      <c r="F10" s="474"/>
      <c r="G10" s="474"/>
      <c r="H10" s="476"/>
      <c r="I10" s="483"/>
      <c r="J10" s="475"/>
      <c r="K10" s="477"/>
      <c r="L10" s="483"/>
      <c r="M10" s="475"/>
      <c r="N10" s="477"/>
      <c r="O10" s="491"/>
      <c r="P10" s="479"/>
      <c r="Q10" s="481"/>
      <c r="R10" s="414"/>
    </row>
    <row r="11" spans="1:18" ht="15" customHeight="1">
      <c r="A11" s="471">
        <v>2</v>
      </c>
      <c r="B11" s="440" t="str">
        <f>'Nasazení do skupin'!B16</f>
        <v>TJ Sokol Zbečník "A"</v>
      </c>
      <c r="C11" s="420">
        <f>H7</f>
        <v>0</v>
      </c>
      <c r="D11" s="419" t="s">
        <v>5</v>
      </c>
      <c r="E11" s="419">
        <f>F7</f>
        <v>2</v>
      </c>
      <c r="F11" s="455" t="s">
        <v>34</v>
      </c>
      <c r="G11" s="450"/>
      <c r="H11" s="451"/>
      <c r="I11" s="421">
        <f>O27</f>
        <v>2</v>
      </c>
      <c r="J11" s="421" t="s">
        <v>5</v>
      </c>
      <c r="K11" s="422">
        <f>Q27</f>
        <v>0</v>
      </c>
      <c r="L11" s="423">
        <f>O31</f>
        <v>2</v>
      </c>
      <c r="M11" s="421" t="s">
        <v>5</v>
      </c>
      <c r="N11" s="422">
        <f>Q31</f>
        <v>0</v>
      </c>
      <c r="O11" s="492">
        <f>C11+I11+L11</f>
        <v>4</v>
      </c>
      <c r="P11" s="484" t="s">
        <v>5</v>
      </c>
      <c r="Q11" s="486">
        <f>E11+K11+N11</f>
        <v>2</v>
      </c>
      <c r="R11" s="434">
        <v>4</v>
      </c>
    </row>
    <row r="12" spans="1:18" ht="15.75" customHeight="1" thickBot="1">
      <c r="A12" s="472"/>
      <c r="B12" s="314"/>
      <c r="C12" s="394"/>
      <c r="D12" s="396"/>
      <c r="E12" s="396"/>
      <c r="F12" s="360"/>
      <c r="G12" s="361"/>
      <c r="H12" s="362"/>
      <c r="I12" s="396"/>
      <c r="J12" s="396"/>
      <c r="K12" s="398"/>
      <c r="L12" s="394"/>
      <c r="M12" s="396"/>
      <c r="N12" s="398"/>
      <c r="O12" s="493"/>
      <c r="P12" s="485"/>
      <c r="Q12" s="487"/>
      <c r="R12" s="412"/>
    </row>
    <row r="13" spans="1:18" ht="15" customHeight="1">
      <c r="A13" s="472"/>
      <c r="B13" s="314"/>
      <c r="C13" s="482">
        <f>H9</f>
        <v>12</v>
      </c>
      <c r="D13" s="474" t="s">
        <v>5</v>
      </c>
      <c r="E13" s="474">
        <f>F9</f>
        <v>20</v>
      </c>
      <c r="F13" s="360"/>
      <c r="G13" s="361"/>
      <c r="H13" s="362"/>
      <c r="I13" s="474">
        <f>O28</f>
        <v>20</v>
      </c>
      <c r="J13" s="474" t="s">
        <v>5</v>
      </c>
      <c r="K13" s="476">
        <f>Q28</f>
        <v>12</v>
      </c>
      <c r="L13" s="482">
        <f>O32</f>
        <v>20</v>
      </c>
      <c r="M13" s="474" t="s">
        <v>5</v>
      </c>
      <c r="N13" s="476">
        <f>Q32</f>
        <v>12</v>
      </c>
      <c r="O13" s="490">
        <f>C13+I13+L13</f>
        <v>52</v>
      </c>
      <c r="P13" s="478" t="s">
        <v>5</v>
      </c>
      <c r="Q13" s="480">
        <f>E13+K13+N13</f>
        <v>44</v>
      </c>
      <c r="R13" s="435" t="s">
        <v>38</v>
      </c>
    </row>
    <row r="14" spans="1:18" ht="15.75" customHeight="1" thickBot="1">
      <c r="A14" s="473"/>
      <c r="B14" s="315"/>
      <c r="C14" s="483"/>
      <c r="D14" s="475"/>
      <c r="E14" s="475"/>
      <c r="F14" s="363"/>
      <c r="G14" s="364"/>
      <c r="H14" s="365"/>
      <c r="I14" s="474"/>
      <c r="J14" s="474"/>
      <c r="K14" s="476"/>
      <c r="L14" s="483"/>
      <c r="M14" s="475"/>
      <c r="N14" s="477"/>
      <c r="O14" s="491"/>
      <c r="P14" s="479"/>
      <c r="Q14" s="481"/>
      <c r="R14" s="414"/>
    </row>
    <row r="15" spans="1:18" ht="15" customHeight="1">
      <c r="A15" s="471">
        <v>3</v>
      </c>
      <c r="B15" s="440" t="str">
        <f>'Nasazení do skupin'!B17</f>
        <v xml:space="preserve">TJ Spartak Čelákovice - oddíl nohejbalu </v>
      </c>
      <c r="C15" s="423">
        <f>K7</f>
        <v>0</v>
      </c>
      <c r="D15" s="421" t="s">
        <v>5</v>
      </c>
      <c r="E15" s="422">
        <f>I7</f>
        <v>2</v>
      </c>
      <c r="F15" s="420">
        <f>K11</f>
        <v>0</v>
      </c>
      <c r="G15" s="419" t="s">
        <v>5</v>
      </c>
      <c r="H15" s="419">
        <f>I11</f>
        <v>2</v>
      </c>
      <c r="I15" s="457"/>
      <c r="J15" s="458"/>
      <c r="K15" s="459"/>
      <c r="L15" s="494">
        <f>Q33</f>
        <v>2</v>
      </c>
      <c r="M15" s="494" t="s">
        <v>5</v>
      </c>
      <c r="N15" s="498">
        <f>O33</f>
        <v>1</v>
      </c>
      <c r="O15" s="492">
        <f>C15+F15+L15</f>
        <v>2</v>
      </c>
      <c r="P15" s="484" t="s">
        <v>5</v>
      </c>
      <c r="Q15" s="486">
        <f>E15+H15+N15</f>
        <v>5</v>
      </c>
      <c r="R15" s="434">
        <v>2</v>
      </c>
    </row>
    <row r="16" spans="1:18" ht="15.75" customHeight="1" thickBot="1">
      <c r="A16" s="472"/>
      <c r="B16" s="314"/>
      <c r="C16" s="394"/>
      <c r="D16" s="396"/>
      <c r="E16" s="398"/>
      <c r="F16" s="394"/>
      <c r="G16" s="396"/>
      <c r="H16" s="396"/>
      <c r="I16" s="460"/>
      <c r="J16" s="461"/>
      <c r="K16" s="462"/>
      <c r="L16" s="416"/>
      <c r="M16" s="416"/>
      <c r="N16" s="418"/>
      <c r="O16" s="493"/>
      <c r="P16" s="485"/>
      <c r="Q16" s="487"/>
      <c r="R16" s="412"/>
    </row>
    <row r="17" spans="1:19" ht="15" customHeight="1">
      <c r="A17" s="472"/>
      <c r="B17" s="314"/>
      <c r="C17" s="482">
        <f>K9</f>
        <v>8</v>
      </c>
      <c r="D17" s="474" t="s">
        <v>5</v>
      </c>
      <c r="E17" s="476">
        <f>I9</f>
        <v>20</v>
      </c>
      <c r="F17" s="482">
        <f>K13</f>
        <v>12</v>
      </c>
      <c r="G17" s="474" t="s">
        <v>5</v>
      </c>
      <c r="H17" s="474">
        <f>I13</f>
        <v>20</v>
      </c>
      <c r="I17" s="460"/>
      <c r="J17" s="461"/>
      <c r="K17" s="462"/>
      <c r="L17" s="499">
        <f>Q34</f>
        <v>29</v>
      </c>
      <c r="M17" s="499" t="s">
        <v>5</v>
      </c>
      <c r="N17" s="501">
        <f>O34</f>
        <v>21</v>
      </c>
      <c r="O17" s="490">
        <f>C17+F17+L17</f>
        <v>49</v>
      </c>
      <c r="P17" s="478" t="s">
        <v>5</v>
      </c>
      <c r="Q17" s="480">
        <f>E17+H17+N17</f>
        <v>61</v>
      </c>
      <c r="R17" s="435" t="s">
        <v>39</v>
      </c>
    </row>
    <row r="18" spans="1:19" ht="15.75" customHeight="1" thickBot="1">
      <c r="A18" s="473"/>
      <c r="B18" s="315"/>
      <c r="C18" s="483"/>
      <c r="D18" s="475"/>
      <c r="E18" s="477"/>
      <c r="F18" s="483"/>
      <c r="G18" s="475"/>
      <c r="H18" s="475"/>
      <c r="I18" s="463"/>
      <c r="J18" s="464"/>
      <c r="K18" s="465"/>
      <c r="L18" s="500"/>
      <c r="M18" s="500"/>
      <c r="N18" s="502"/>
      <c r="O18" s="491"/>
      <c r="P18" s="479"/>
      <c r="Q18" s="481"/>
      <c r="R18" s="414"/>
    </row>
    <row r="19" spans="1:19" ht="15" customHeight="1">
      <c r="A19" s="471">
        <v>4</v>
      </c>
      <c r="B19" s="440" t="str">
        <f>'Nasazení do skupin'!B18</f>
        <v>Nohejbalový klub Bajda Kroměříž, z.s.</v>
      </c>
      <c r="C19" s="423">
        <f>N7</f>
        <v>0</v>
      </c>
      <c r="D19" s="421" t="s">
        <v>5</v>
      </c>
      <c r="E19" s="422">
        <f>L7</f>
        <v>2</v>
      </c>
      <c r="F19" s="423">
        <f>N11</f>
        <v>0</v>
      </c>
      <c r="G19" s="421" t="s">
        <v>5</v>
      </c>
      <c r="H19" s="422">
        <f>L11</f>
        <v>2</v>
      </c>
      <c r="I19" s="420">
        <f>N15</f>
        <v>1</v>
      </c>
      <c r="J19" s="419" t="s">
        <v>5</v>
      </c>
      <c r="K19" s="419">
        <f>L15</f>
        <v>2</v>
      </c>
      <c r="L19" s="457">
        <v>2017</v>
      </c>
      <c r="M19" s="458"/>
      <c r="N19" s="459"/>
      <c r="O19" s="484">
        <f>C19+F19+I19</f>
        <v>1</v>
      </c>
      <c r="P19" s="484" t="s">
        <v>5</v>
      </c>
      <c r="Q19" s="486">
        <f>E19+H19+K19</f>
        <v>6</v>
      </c>
      <c r="R19" s="434">
        <v>0</v>
      </c>
    </row>
    <row r="20" spans="1:19" ht="15.75" customHeight="1" thickBot="1">
      <c r="A20" s="472"/>
      <c r="B20" s="314"/>
      <c r="C20" s="394"/>
      <c r="D20" s="396"/>
      <c r="E20" s="398"/>
      <c r="F20" s="394"/>
      <c r="G20" s="396"/>
      <c r="H20" s="398"/>
      <c r="I20" s="394"/>
      <c r="J20" s="396"/>
      <c r="K20" s="396"/>
      <c r="L20" s="460"/>
      <c r="M20" s="461"/>
      <c r="N20" s="462"/>
      <c r="O20" s="485"/>
      <c r="P20" s="485"/>
      <c r="Q20" s="487"/>
      <c r="R20" s="412"/>
    </row>
    <row r="21" spans="1:19" ht="15" customHeight="1">
      <c r="A21" s="472"/>
      <c r="B21" s="314"/>
      <c r="C21" s="482">
        <f>N9</f>
        <v>12</v>
      </c>
      <c r="D21" s="474" t="s">
        <v>5</v>
      </c>
      <c r="E21" s="476">
        <f>L9</f>
        <v>20</v>
      </c>
      <c r="F21" s="482">
        <f>N13</f>
        <v>12</v>
      </c>
      <c r="G21" s="474" t="s">
        <v>5</v>
      </c>
      <c r="H21" s="476">
        <f>L13</f>
        <v>20</v>
      </c>
      <c r="I21" s="482">
        <f>N17</f>
        <v>21</v>
      </c>
      <c r="J21" s="474" t="s">
        <v>5</v>
      </c>
      <c r="K21" s="474">
        <f>L17</f>
        <v>29</v>
      </c>
      <c r="L21" s="460"/>
      <c r="M21" s="461"/>
      <c r="N21" s="462"/>
      <c r="O21" s="488">
        <f>C21+F21+I21</f>
        <v>45</v>
      </c>
      <c r="P21" s="478" t="s">
        <v>5</v>
      </c>
      <c r="Q21" s="480">
        <f>E21+H21+K21</f>
        <v>69</v>
      </c>
      <c r="R21" s="435" t="s">
        <v>217</v>
      </c>
    </row>
    <row r="22" spans="1:19" ht="15.75" customHeight="1" thickBot="1">
      <c r="A22" s="473"/>
      <c r="B22" s="315"/>
      <c r="C22" s="483"/>
      <c r="D22" s="475"/>
      <c r="E22" s="477"/>
      <c r="F22" s="483"/>
      <c r="G22" s="475"/>
      <c r="H22" s="477"/>
      <c r="I22" s="483"/>
      <c r="J22" s="475"/>
      <c r="K22" s="475"/>
      <c r="L22" s="463"/>
      <c r="M22" s="464"/>
      <c r="N22" s="465"/>
      <c r="O22" s="489"/>
      <c r="P22" s="479"/>
      <c r="Q22" s="481"/>
      <c r="R22" s="414"/>
    </row>
    <row r="24" spans="1:19" ht="24.95" customHeight="1">
      <c r="A24" s="503" t="s">
        <v>12</v>
      </c>
      <c r="B24" s="503"/>
      <c r="C24" s="503"/>
      <c r="D24" s="503"/>
      <c r="E24" s="503"/>
      <c r="F24" s="503"/>
      <c r="G24" s="503"/>
      <c r="H24" s="503"/>
      <c r="I24" s="503"/>
      <c r="J24" s="503"/>
      <c r="K24" s="503"/>
      <c r="L24" s="503"/>
      <c r="M24" s="503"/>
      <c r="N24" s="503"/>
      <c r="O24" s="503"/>
      <c r="P24" s="503"/>
      <c r="Q24" s="503"/>
      <c r="R24" s="503"/>
    </row>
    <row r="25" spans="1:19" ht="15" customHeight="1">
      <c r="A25" s="380">
        <v>1</v>
      </c>
      <c r="B25" s="382" t="str">
        <f>B7</f>
        <v xml:space="preserve">TJ SLAVOJ Český Brod </v>
      </c>
      <c r="C25" s="382"/>
      <c r="D25" s="382" t="s">
        <v>5</v>
      </c>
      <c r="E25" s="382" t="str">
        <f>B19</f>
        <v>Nohejbalový klub Bajda Kroměříž, z.s.</v>
      </c>
      <c r="F25" s="382"/>
      <c r="G25" s="382"/>
      <c r="H25" s="382"/>
      <c r="I25" s="382"/>
      <c r="J25" s="382"/>
      <c r="K25" s="382"/>
      <c r="L25" s="382"/>
      <c r="M25" s="382"/>
      <c r="N25" s="382"/>
      <c r="O25" s="38">
        <v>2</v>
      </c>
      <c r="P25" s="39" t="s">
        <v>5</v>
      </c>
      <c r="Q25" s="39">
        <v>0</v>
      </c>
      <c r="R25" s="6" t="s">
        <v>11</v>
      </c>
      <c r="S25" s="3"/>
    </row>
    <row r="26" spans="1:19" ht="15" customHeight="1">
      <c r="A26" s="380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7">
        <v>20</v>
      </c>
      <c r="P26" s="39" t="s">
        <v>5</v>
      </c>
      <c r="Q26" s="27">
        <v>12</v>
      </c>
      <c r="R26" s="6" t="s">
        <v>10</v>
      </c>
      <c r="S26" s="3"/>
    </row>
    <row r="27" spans="1:19" ht="15" customHeight="1">
      <c r="A27" s="380">
        <v>2</v>
      </c>
      <c r="B27" s="382" t="str">
        <f>B11</f>
        <v>TJ Sokol Zbečník "A"</v>
      </c>
      <c r="C27" s="382"/>
      <c r="D27" s="382" t="s">
        <v>5</v>
      </c>
      <c r="E27" s="382" t="str">
        <f>B15</f>
        <v xml:space="preserve">TJ Spartak Čelákovice - oddíl nohejbalu </v>
      </c>
      <c r="F27" s="382"/>
      <c r="G27" s="382"/>
      <c r="H27" s="382"/>
      <c r="I27" s="382"/>
      <c r="J27" s="382"/>
      <c r="K27" s="382"/>
      <c r="L27" s="382"/>
      <c r="M27" s="382"/>
      <c r="N27" s="382"/>
      <c r="O27" s="38">
        <v>2</v>
      </c>
      <c r="P27" s="39" t="s">
        <v>5</v>
      </c>
      <c r="Q27" s="39">
        <v>0</v>
      </c>
      <c r="R27" s="6" t="s">
        <v>11</v>
      </c>
    </row>
    <row r="28" spans="1:19" ht="15" customHeight="1">
      <c r="A28" s="380"/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7">
        <v>20</v>
      </c>
      <c r="P28" s="39" t="s">
        <v>5</v>
      </c>
      <c r="Q28" s="27">
        <v>12</v>
      </c>
      <c r="R28" s="6" t="s">
        <v>10</v>
      </c>
    </row>
    <row r="29" spans="1:19" ht="13.15" customHeight="1">
      <c r="A29" s="380">
        <v>3</v>
      </c>
      <c r="B29" s="382" t="str">
        <f>B15</f>
        <v xml:space="preserve">TJ Spartak Čelákovice - oddíl nohejbalu </v>
      </c>
      <c r="C29" s="382"/>
      <c r="D29" s="382" t="s">
        <v>5</v>
      </c>
      <c r="E29" s="382" t="str">
        <f>B7</f>
        <v xml:space="preserve">TJ SLAVOJ Český Brod </v>
      </c>
      <c r="F29" s="382"/>
      <c r="G29" s="382"/>
      <c r="H29" s="382"/>
      <c r="I29" s="382"/>
      <c r="J29" s="382"/>
      <c r="K29" s="382"/>
      <c r="L29" s="382"/>
      <c r="M29" s="382"/>
      <c r="N29" s="382"/>
      <c r="O29" s="38">
        <v>0</v>
      </c>
      <c r="P29" s="39" t="s">
        <v>5</v>
      </c>
      <c r="Q29" s="39">
        <v>2</v>
      </c>
      <c r="R29" s="6" t="s">
        <v>11</v>
      </c>
    </row>
    <row r="30" spans="1:19" ht="13.15" customHeight="1">
      <c r="A30" s="380"/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7">
        <v>8</v>
      </c>
      <c r="P30" s="39" t="s">
        <v>5</v>
      </c>
      <c r="Q30" s="27">
        <v>20</v>
      </c>
      <c r="R30" s="6" t="s">
        <v>10</v>
      </c>
    </row>
    <row r="31" spans="1:19" ht="15" customHeight="1">
      <c r="A31" s="380">
        <v>4</v>
      </c>
      <c r="B31" s="382" t="str">
        <f>B11</f>
        <v>TJ Sokol Zbečník "A"</v>
      </c>
      <c r="C31" s="382"/>
      <c r="D31" s="382" t="s">
        <v>5</v>
      </c>
      <c r="E31" s="382" t="str">
        <f>B19</f>
        <v>Nohejbalový klub Bajda Kroměříž, z.s.</v>
      </c>
      <c r="F31" s="382"/>
      <c r="G31" s="382"/>
      <c r="H31" s="382"/>
      <c r="I31" s="382"/>
      <c r="J31" s="382"/>
      <c r="K31" s="382"/>
      <c r="L31" s="382"/>
      <c r="M31" s="382"/>
      <c r="N31" s="382"/>
      <c r="O31" s="38">
        <v>2</v>
      </c>
      <c r="P31" s="39" t="s">
        <v>5</v>
      </c>
      <c r="Q31" s="39">
        <v>0</v>
      </c>
      <c r="R31" s="6" t="s">
        <v>11</v>
      </c>
    </row>
    <row r="32" spans="1:19" ht="15.75" customHeight="1">
      <c r="A32" s="380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7">
        <v>20</v>
      </c>
      <c r="P32" s="39" t="s">
        <v>5</v>
      </c>
      <c r="Q32" s="27">
        <v>12</v>
      </c>
      <c r="R32" s="6" t="s">
        <v>10</v>
      </c>
    </row>
    <row r="33" spans="1:18" ht="15" customHeight="1">
      <c r="A33" s="380">
        <v>5</v>
      </c>
      <c r="B33" s="382" t="str">
        <f>B19</f>
        <v>Nohejbalový klub Bajda Kroměříž, z.s.</v>
      </c>
      <c r="C33" s="382"/>
      <c r="D33" s="382" t="s">
        <v>5</v>
      </c>
      <c r="E33" s="382" t="str">
        <f>B15</f>
        <v xml:space="preserve">TJ Spartak Čelákovice - oddíl nohejbalu </v>
      </c>
      <c r="F33" s="382"/>
      <c r="G33" s="382"/>
      <c r="H33" s="382"/>
      <c r="I33" s="382"/>
      <c r="J33" s="382"/>
      <c r="K33" s="382"/>
      <c r="L33" s="382"/>
      <c r="M33" s="382"/>
      <c r="N33" s="382"/>
      <c r="O33" s="38">
        <v>1</v>
      </c>
      <c r="P33" s="39" t="s">
        <v>5</v>
      </c>
      <c r="Q33" s="39">
        <v>2</v>
      </c>
      <c r="R33" s="6" t="s">
        <v>11</v>
      </c>
    </row>
    <row r="34" spans="1:18" ht="15" customHeight="1">
      <c r="A34" s="380"/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7">
        <v>21</v>
      </c>
      <c r="P34" s="39" t="s">
        <v>5</v>
      </c>
      <c r="Q34" s="27">
        <v>29</v>
      </c>
      <c r="R34" s="6" t="s">
        <v>10</v>
      </c>
    </row>
    <row r="35" spans="1:18" ht="15" customHeight="1">
      <c r="A35" s="380">
        <v>6</v>
      </c>
      <c r="B35" s="382" t="str">
        <f>B7</f>
        <v xml:space="preserve">TJ SLAVOJ Český Brod </v>
      </c>
      <c r="C35" s="382"/>
      <c r="D35" s="382" t="s">
        <v>5</v>
      </c>
      <c r="E35" s="382" t="str">
        <f>B11</f>
        <v>TJ Sokol Zbečník "A"</v>
      </c>
      <c r="F35" s="382"/>
      <c r="G35" s="382"/>
      <c r="H35" s="382"/>
      <c r="I35" s="382"/>
      <c r="J35" s="382"/>
      <c r="K35" s="382"/>
      <c r="L35" s="382"/>
      <c r="M35" s="382"/>
      <c r="N35" s="382"/>
      <c r="O35" s="38">
        <v>2</v>
      </c>
      <c r="P35" s="39" t="s">
        <v>5</v>
      </c>
      <c r="Q35" s="39">
        <v>0</v>
      </c>
      <c r="R35" s="6" t="s">
        <v>11</v>
      </c>
    </row>
    <row r="36" spans="1:18" ht="15" customHeight="1">
      <c r="A36" s="380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7">
        <v>20</v>
      </c>
      <c r="P36" s="39" t="s">
        <v>5</v>
      </c>
      <c r="Q36" s="27">
        <v>12</v>
      </c>
      <c r="R36" s="6" t="s">
        <v>10</v>
      </c>
    </row>
    <row r="37" spans="1:18">
      <c r="P37" s="268"/>
      <c r="Q37" s="268"/>
      <c r="R37" s="223"/>
    </row>
    <row r="44" spans="1:18" ht="15" customHeight="1"/>
    <row r="50" ht="14.45" customHeight="1"/>
    <row r="51" ht="14.45" customHeight="1"/>
    <row r="53" ht="14.45" customHeight="1"/>
    <row r="54" ht="14.45" customHeight="1"/>
    <row r="62" ht="15" customHeight="1"/>
    <row r="67" ht="14.45" customHeight="1"/>
    <row r="68" ht="14.45" customHeight="1"/>
    <row r="80" ht="15" customHeight="1"/>
    <row r="85" ht="14.45" customHeight="1"/>
    <row r="86" ht="14.45" customHeight="1"/>
    <row r="98" ht="15" customHeight="1"/>
    <row r="103" ht="14.45" customHeight="1"/>
    <row r="104" ht="14.45" customHeight="1"/>
    <row r="121" ht="14.45" customHeight="1"/>
    <row r="122" ht="14.45" customHeight="1"/>
    <row r="139" ht="14.45" customHeight="1"/>
    <row r="140" ht="14.45" customHeight="1"/>
  </sheetData>
  <mergeCells count="151">
    <mergeCell ref="P37:Q37"/>
    <mergeCell ref="D11:D12"/>
    <mergeCell ref="E11:E12"/>
    <mergeCell ref="N15:N16"/>
    <mergeCell ref="L17:L18"/>
    <mergeCell ref="M17:M18"/>
    <mergeCell ref="N17:N18"/>
    <mergeCell ref="D25:D26"/>
    <mergeCell ref="C15:C16"/>
    <mergeCell ref="D15:D16"/>
    <mergeCell ref="E15:E16"/>
    <mergeCell ref="F15:F16"/>
    <mergeCell ref="O15:O16"/>
    <mergeCell ref="P15:P16"/>
    <mergeCell ref="Q15:Q16"/>
    <mergeCell ref="C21:C22"/>
    <mergeCell ref="A24:R24"/>
    <mergeCell ref="A25:A26"/>
    <mergeCell ref="B25:C26"/>
    <mergeCell ref="E25:N26"/>
    <mergeCell ref="A27:A28"/>
    <mergeCell ref="B27:C28"/>
    <mergeCell ref="D27:D28"/>
    <mergeCell ref="E27:N28"/>
    <mergeCell ref="B15:B18"/>
    <mergeCell ref="B19:B22"/>
    <mergeCell ref="G19:G20"/>
    <mergeCell ref="H7:H8"/>
    <mergeCell ref="F9:F10"/>
    <mergeCell ref="G9:G10"/>
    <mergeCell ref="H9:H10"/>
    <mergeCell ref="I9:I10"/>
    <mergeCell ref="M13:M14"/>
    <mergeCell ref="F11:H14"/>
    <mergeCell ref="D21:D22"/>
    <mergeCell ref="E21:E22"/>
    <mergeCell ref="F21:F22"/>
    <mergeCell ref="G21:G22"/>
    <mergeCell ref="H21:H22"/>
    <mergeCell ref="L19:N22"/>
    <mergeCell ref="I19:I20"/>
    <mergeCell ref="J19:J20"/>
    <mergeCell ref="A2:R3"/>
    <mergeCell ref="C4:R4"/>
    <mergeCell ref="O5:Q5"/>
    <mergeCell ref="O6:Q6"/>
    <mergeCell ref="C5:E6"/>
    <mergeCell ref="F5:H6"/>
    <mergeCell ref="I11:I12"/>
    <mergeCell ref="P7:P8"/>
    <mergeCell ref="O9:O10"/>
    <mergeCell ref="L9:L10"/>
    <mergeCell ref="Q13:Q14"/>
    <mergeCell ref="Q11:Q12"/>
    <mergeCell ref="O7:O8"/>
    <mergeCell ref="C11:C12"/>
    <mergeCell ref="C13:C14"/>
    <mergeCell ref="D13:D14"/>
    <mergeCell ref="E13:E14"/>
    <mergeCell ref="G15:G16"/>
    <mergeCell ref="H15:H16"/>
    <mergeCell ref="L15:L16"/>
    <mergeCell ref="M15:M16"/>
    <mergeCell ref="O17:O18"/>
    <mergeCell ref="P17:P18"/>
    <mergeCell ref="Q17:Q18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I13:I14"/>
    <mergeCell ref="J13:J14"/>
    <mergeCell ref="K13:K14"/>
    <mergeCell ref="L13:L14"/>
    <mergeCell ref="A19:A22"/>
    <mergeCell ref="C19:C20"/>
    <mergeCell ref="D19:D20"/>
    <mergeCell ref="E19:E20"/>
    <mergeCell ref="F19:F20"/>
    <mergeCell ref="H19:H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Q21:Q22"/>
    <mergeCell ref="O21:O22"/>
    <mergeCell ref="P21:P22"/>
    <mergeCell ref="K19:K20"/>
    <mergeCell ref="I21:I22"/>
    <mergeCell ref="J21:J22"/>
    <mergeCell ref="K21:K22"/>
    <mergeCell ref="R13:R14"/>
    <mergeCell ref="R15:R16"/>
    <mergeCell ref="A15:A18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A7:A10"/>
    <mergeCell ref="B7:B10"/>
    <mergeCell ref="I5:K6"/>
    <mergeCell ref="L5:N6"/>
    <mergeCell ref="C17:C18"/>
    <mergeCell ref="D17:D18"/>
    <mergeCell ref="E17:E18"/>
    <mergeCell ref="F17:F18"/>
    <mergeCell ref="G17:G18"/>
    <mergeCell ref="H17:H18"/>
    <mergeCell ref="A29:A30"/>
    <mergeCell ref="B29:C30"/>
    <mergeCell ref="D29:D3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E29:N30"/>
  </mergeCells>
  <pageMargins left="0.51181102362204722" right="0.31496062992125984" top="0.78740157480314965" bottom="0.78740157480314965" header="0.31496062992125984" footer="0.31496062992125984"/>
  <pageSetup paperSize="9" orientation="landscape" r:id="rId1"/>
  <ignoredErrors>
    <ignoredError sqref="E29 B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7</vt:i4>
      </vt:variant>
    </vt:vector>
  </HeadingPairs>
  <TitlesOfParts>
    <vt:vector size="21" baseType="lpstr">
      <vt:lpstr>Přihlášky D3</vt:lpstr>
      <vt:lpstr>Prezence 6.7.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'B - výsledky'!Oblast_tisku</vt:lpstr>
      <vt:lpstr>'C - výsledky'!Oblast_tisku</vt:lpstr>
      <vt:lpstr>'D - výsledky'!Oblast_tisku</vt:lpstr>
      <vt:lpstr>'sk B'!Oblast_tisku</vt:lpstr>
      <vt:lpstr>'sk C'!Oblast_tisku</vt:lpstr>
      <vt:lpstr>'sk D'!Oblast_tisku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OEM</cp:lastModifiedBy>
  <cp:lastPrinted>2017-07-06T13:38:15Z</cp:lastPrinted>
  <dcterms:created xsi:type="dcterms:W3CDTF">2014-08-25T11:10:33Z</dcterms:created>
  <dcterms:modified xsi:type="dcterms:W3CDTF">2017-07-06T14:33:45Z</dcterms:modified>
</cp:coreProperties>
</file>